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1929"/>
  <workbookPr/>
  <mc:AlternateContent xmlns:mc="http://schemas.openxmlformats.org/markup-compatibility/2006">
    <mc:Choice Requires="x15">
      <x15ac:absPath xmlns:x15ac="http://schemas.microsoft.com/office/spreadsheetml/2010/11/ac" url="C:\Users\Grace\Desktop\"/>
    </mc:Choice>
  </mc:AlternateContent>
  <xr:revisionPtr revIDLastSave="0" documentId="13_ncr:1_{B664EEF7-B358-47B1-A29C-C5E245535D49}" xr6:coauthVersionLast="44" xr6:coauthVersionMax="44" xr10:uidLastSave="{00000000-0000-0000-0000-000000000000}"/>
  <bookViews>
    <workbookView xWindow="-109" yWindow="-109" windowWidth="23452" windowHeight="12682" xr2:uid="{00000000-000D-0000-FFFF-FFFF00000000}"/>
  </bookViews>
  <sheets>
    <sheet name="2019年工资表模板（带公式）" sheetId="4" r:id="rId1"/>
    <sheet name="当月个税预扣预缴统计表" sheetId="2" r:id="rId2"/>
    <sheet name="个税预扣税率表" sheetId="3" r:id="rId3"/>
    <sheet name="制作工资条发放" sheetId="5" r:id="rId4"/>
  </sheets>
  <calcPr calcId="181029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H5" i="2" l="1"/>
  <c r="G5" i="2"/>
  <c r="H4" i="2"/>
  <c r="G4" i="2"/>
  <c r="X18" i="4"/>
  <c r="S18" i="4"/>
  <c r="AC18" i="4" s="1"/>
  <c r="X17" i="4"/>
  <c r="S17" i="4"/>
  <c r="AC17" i="4" s="1"/>
  <c r="AC16" i="4"/>
  <c r="X16" i="4"/>
  <c r="S16" i="4"/>
  <c r="X15" i="4"/>
  <c r="AC15" i="4" s="1"/>
  <c r="S15" i="4"/>
  <c r="X14" i="4"/>
  <c r="S14" i="4"/>
  <c r="AC14" i="4" s="1"/>
  <c r="X13" i="4"/>
  <c r="S13" i="4"/>
  <c r="AC13" i="4" s="1"/>
  <c r="AC12" i="4"/>
  <c r="X12" i="4"/>
  <c r="S12" i="4"/>
  <c r="X11" i="4"/>
  <c r="AC11" i="4" s="1"/>
  <c r="S11" i="4"/>
  <c r="X10" i="4"/>
  <c r="S10" i="4"/>
  <c r="AC10" i="4" s="1"/>
  <c r="X9" i="4"/>
  <c r="S9" i="4"/>
  <c r="AC9" i="4" s="1"/>
  <c r="AC8" i="4"/>
  <c r="X8" i="4"/>
  <c r="S8" i="4"/>
  <c r="X7" i="4"/>
  <c r="AC7" i="4" s="1"/>
  <c r="S7" i="4"/>
  <c r="X6" i="4"/>
  <c r="S6" i="4"/>
  <c r="AC6" i="4" s="1"/>
  <c r="S5" i="4"/>
  <c r="E5" i="2" s="1"/>
  <c r="L5" i="2" s="1"/>
  <c r="U4" i="4"/>
  <c r="T4" i="4"/>
  <c r="S4" i="4"/>
  <c r="M5" i="2" l="1"/>
  <c r="N5" i="2" s="1"/>
  <c r="E4" i="2"/>
  <c r="L4" i="2" s="1"/>
  <c r="M4" i="2" l="1"/>
  <c r="N4" i="2" s="1"/>
  <c r="O5" i="2"/>
  <c r="Q5" i="2" s="1"/>
  <c r="X5" i="4" s="1"/>
  <c r="AC5" i="4" s="1"/>
  <c r="O4" i="2" l="1"/>
  <c r="Q4" i="2" s="1"/>
  <c r="X4" i="4" s="1"/>
  <c r="AC4" i="4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E2" authorId="0" shapeId="0" xr:uid="{00000000-0006-0000-0100-000001000000}">
      <text>
        <r>
          <rPr>
            <b/>
            <sz val="9"/>
            <rFont val="宋体"/>
            <family val="3"/>
            <charset val="134"/>
          </rPr>
          <t>截至当月份的累计工资收入</t>
        </r>
      </text>
    </comment>
    <comment ref="F2" authorId="0" shapeId="0" xr:uid="{00000000-0006-0000-0100-000002000000}">
      <text>
        <r>
          <rPr>
            <b/>
            <sz val="9"/>
            <rFont val="宋体"/>
            <family val="3"/>
            <charset val="134"/>
          </rPr>
          <t>截至当月累计免税收入</t>
        </r>
      </text>
    </comment>
    <comment ref="I2" authorId="0" shapeId="0" xr:uid="{00000000-0006-0000-0100-000003000000}">
      <text>
        <r>
          <rPr>
            <b/>
            <sz val="9"/>
            <rFont val="宋体"/>
            <family val="3"/>
            <charset val="134"/>
          </rPr>
          <t>5000元/月*当前月份数计算</t>
        </r>
      </text>
    </comment>
    <comment ref="J2" authorId="0" shapeId="0" xr:uid="{00000000-0006-0000-0100-000004000000}">
      <text>
        <r>
          <rPr>
            <b/>
            <sz val="9"/>
            <rFont val="宋体"/>
            <family val="3"/>
            <charset val="134"/>
          </rPr>
          <t>截止当月累计六个专项附加扣除金额</t>
        </r>
      </text>
    </comment>
    <comment ref="K2" authorId="0" shapeId="0" xr:uid="{00000000-0006-0000-0100-000005000000}">
      <text>
        <r>
          <rPr>
            <b/>
            <sz val="9"/>
            <rFont val="宋体"/>
            <family val="3"/>
            <charset val="134"/>
          </rPr>
          <t>截至当月累计商业健康保险</t>
        </r>
      </text>
    </comment>
    <comment ref="P2" authorId="0" shapeId="0" xr:uid="{00000000-0006-0000-0100-000006000000}">
      <text>
        <r>
          <rPr>
            <b/>
            <sz val="9"/>
            <rFont val="宋体"/>
            <family val="3"/>
            <charset val="134"/>
          </rPr>
          <t>当月之前的N个月已预缴税款</t>
        </r>
      </text>
    </comment>
  </commentList>
</comments>
</file>

<file path=xl/sharedStrings.xml><?xml version="1.0" encoding="utf-8"?>
<sst xmlns="http://schemas.openxmlformats.org/spreadsheetml/2006/main" count="125" uniqueCount="102">
  <si>
    <t>2019年1月**公司员工工资表</t>
  </si>
  <si>
    <t>工号</t>
  </si>
  <si>
    <t>部门</t>
  </si>
  <si>
    <t>姓名</t>
  </si>
  <si>
    <t>身份证号码</t>
  </si>
  <si>
    <t>出勤情况统计</t>
  </si>
  <si>
    <t>应发工资</t>
  </si>
  <si>
    <t>应扣/代扣工资</t>
  </si>
  <si>
    <t>其他扣款项</t>
  </si>
  <si>
    <t>实发工资</t>
  </si>
  <si>
    <t>个人签名确认</t>
  </si>
  <si>
    <t>应出勤天数</t>
  </si>
  <si>
    <t>实际出勤天数</t>
  </si>
  <si>
    <t>事假天数</t>
  </si>
  <si>
    <t>病假天数</t>
  </si>
  <si>
    <t>调休</t>
  </si>
  <si>
    <t>年假</t>
  </si>
  <si>
    <t>基本工资</t>
  </si>
  <si>
    <t>绩效奖金</t>
  </si>
  <si>
    <t>岗位补贴</t>
  </si>
  <si>
    <t>住房补助</t>
  </si>
  <si>
    <t>交通补助</t>
  </si>
  <si>
    <t>延时加班费</t>
  </si>
  <si>
    <t>周末加班费</t>
  </si>
  <si>
    <t>全勤奖</t>
  </si>
  <si>
    <t>合计</t>
  </si>
  <si>
    <t>事假</t>
  </si>
  <si>
    <t>病假</t>
  </si>
  <si>
    <t>社保</t>
  </si>
  <si>
    <t>公积金</t>
  </si>
  <si>
    <t>当月个税预扣预缴税额</t>
  </si>
  <si>
    <t>迟到/早退扣款</t>
  </si>
  <si>
    <t>借支</t>
  </si>
  <si>
    <t>罚款</t>
  </si>
  <si>
    <t>其他</t>
  </si>
  <si>
    <t>001</t>
  </si>
  <si>
    <t>研发中心</t>
  </si>
  <si>
    <t>李小二</t>
  </si>
  <si>
    <t>410456198809085214</t>
  </si>
  <si>
    <t>002</t>
  </si>
  <si>
    <t>销售中心</t>
  </si>
  <si>
    <t>王小五</t>
  </si>
  <si>
    <t>410456198509085214</t>
  </si>
  <si>
    <t>003</t>
  </si>
  <si>
    <t>004</t>
  </si>
  <si>
    <t>005</t>
  </si>
  <si>
    <t>006</t>
  </si>
  <si>
    <t>007</t>
  </si>
  <si>
    <t>008</t>
  </si>
  <si>
    <t>009</t>
  </si>
  <si>
    <t>010</t>
  </si>
  <si>
    <t>011</t>
  </si>
  <si>
    <t>012</t>
  </si>
  <si>
    <t>013</t>
  </si>
  <si>
    <t>014</t>
  </si>
  <si>
    <t>015</t>
  </si>
  <si>
    <t>2019年1月**公司员工累计预扣预缴应纳税所得额</t>
  </si>
  <si>
    <t>累计工资收入</t>
  </si>
  <si>
    <t>累计免税收入</t>
  </si>
  <si>
    <t>累计专项扣除</t>
  </si>
  <si>
    <t>累计基本减除费用</t>
  </si>
  <si>
    <t>累计专项附加扣除</t>
  </si>
  <si>
    <t>累计依法确定的其他扣除</t>
  </si>
  <si>
    <t>累计预扣预缴应纳税所得额</t>
  </si>
  <si>
    <t>适用税率</t>
  </si>
  <si>
    <t>速算扣除数</t>
  </si>
  <si>
    <t>本期应预扣预缴税额</t>
  </si>
  <si>
    <t>已预扣预缴税额</t>
  </si>
  <si>
    <t>本期实际应预扣预缴税额税额</t>
  </si>
  <si>
    <t>&lt;</t>
  </si>
  <si>
    <r>
      <rPr>
        <b/>
        <sz val="11"/>
        <color theme="1"/>
        <rFont val="宋体"/>
        <family val="3"/>
        <charset val="134"/>
        <scheme val="minor"/>
      </rPr>
      <t>计算公式</t>
    </r>
    <r>
      <rPr>
        <sz val="11"/>
        <color theme="1"/>
        <rFont val="宋体"/>
        <family val="3"/>
        <charset val="134"/>
        <scheme val="minor"/>
      </rPr>
      <t>：累计预扣预缴应纳税所得额=累计收入-累计免税收入-累计减除费用-累计专项扣除-累计专项附加扣除-累计依法确定的其他扣除</t>
    </r>
  </si>
  <si>
    <t>个人所得税预扣率表一</t>
  </si>
  <si>
    <t>（居民个人工资、薪金所得预扣预缴适用）</t>
  </si>
  <si>
    <t>级数</t>
  </si>
  <si>
    <t>预扣率（%）</t>
  </si>
  <si>
    <t>不超过36000元的部分</t>
  </si>
  <si>
    <t>超过36000元至144000元的部分</t>
  </si>
  <si>
    <t>超过144000元至300000元的部分</t>
  </si>
  <si>
    <t>超过300000元至420000元的部分</t>
  </si>
  <si>
    <t>超过420000元至660000元的部分</t>
  </si>
  <si>
    <t>超过660000元至960000元的部分</t>
  </si>
  <si>
    <t>超过960000元的部分</t>
  </si>
  <si>
    <t>个人所得税预扣率表二</t>
  </si>
  <si>
    <t>（居民个人劳务报酬所得预扣预缴适用）</t>
  </si>
  <si>
    <t>预扣预缴应纳税所得额</t>
  </si>
  <si>
    <t>不超过20000元的</t>
  </si>
  <si>
    <t>超过20000元至50000元的部分</t>
  </si>
  <si>
    <t>超过50000元的部分</t>
  </si>
  <si>
    <t>个人所得税税率表三</t>
  </si>
  <si>
    <t>（非居民个人工资、薪金所得，劳务报酬所得，稿酬所得，特许权使用费所得适用）</t>
  </si>
  <si>
    <t>应纳税所得额</t>
  </si>
  <si>
    <t>税率（%）</t>
  </si>
  <si>
    <t>不超过3000元的</t>
  </si>
  <si>
    <t>超过3000元至12000元的部分</t>
  </si>
  <si>
    <t>超过12000元至25000元的部分</t>
  </si>
  <si>
    <t>超过25000元至35000元的部分</t>
  </si>
  <si>
    <t>超过35000元至55000元的部分</t>
  </si>
  <si>
    <t>超过55000元至80000元的部分</t>
  </si>
  <si>
    <t>超过80000元的部分</t>
  </si>
  <si>
    <t>蚂蚁工资条—工资条1分钟群发，工资明细，井井有条</t>
  </si>
  <si>
    <t>了解更多：</t>
  </si>
  <si>
    <t>https://gzt.mayihr.com/index/index_new?from=mayiblog_zwmb_13355</t>
    <phoneticPr fontId="25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</si>
</sst>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8" formatCode="0.00_ "/>
  </numFmts>
  <fonts count="28">
    <font>
      <sz val="11"/>
      <color theme="1"/>
      <name val="宋体"/>
      <charset val="134"/>
      <scheme val="minor"/>
    </font>
    <font>
      <sz val="11"/>
      <color rgb="FF008000"/>
      <name val="宋体"/>
      <charset val="134"/>
    </font>
    <font>
      <sz val="12"/>
      <color rgb="FF000000"/>
      <name val="宋体"/>
      <charset val="134"/>
    </font>
    <font>
      <sz val="11"/>
      <color rgb="FF000000"/>
      <name val="宋体"/>
      <charset val="134"/>
    </font>
    <font>
      <b/>
      <sz val="14"/>
      <color rgb="FF333333"/>
      <name val="微软雅黑"/>
      <charset val="134"/>
    </font>
    <font>
      <u/>
      <sz val="14"/>
      <color rgb="FF008000"/>
      <name val="Times New Roman"/>
    </font>
    <font>
      <b/>
      <sz val="14"/>
      <color rgb="FF008000"/>
      <name val="Times New Roman"/>
    </font>
    <font>
      <b/>
      <sz val="14"/>
      <color rgb="FF339966"/>
      <name val="微软雅黑"/>
      <charset val="134"/>
    </font>
    <font>
      <b/>
      <sz val="18"/>
      <color theme="1"/>
      <name val="方正小标宋简体"/>
      <charset val="134"/>
    </font>
    <font>
      <sz val="10"/>
      <color theme="1"/>
      <name val="宋体"/>
      <family val="3"/>
      <charset val="134"/>
      <scheme val="minor"/>
    </font>
    <font>
      <b/>
      <sz val="12"/>
      <color theme="1"/>
      <name val="宋体"/>
      <family val="3"/>
      <charset val="134"/>
    </font>
    <font>
      <sz val="10.5"/>
      <color rgb="FF000000"/>
      <name val="宋体"/>
      <family val="3"/>
      <charset val="134"/>
    </font>
    <font>
      <sz val="10.5"/>
      <color theme="1"/>
      <name val="宋体"/>
      <family val="3"/>
      <charset val="134"/>
    </font>
    <font>
      <b/>
      <sz val="11"/>
      <color theme="1"/>
      <name val="宋体"/>
      <family val="3"/>
      <charset val="134"/>
      <scheme val="minor"/>
    </font>
    <font>
      <b/>
      <sz val="16"/>
      <color theme="1"/>
      <name val="黑体"/>
      <family val="3"/>
      <charset val="134"/>
    </font>
    <font>
      <sz val="10"/>
      <color theme="1"/>
      <name val="宋体"/>
      <family val="3"/>
      <charset val="134"/>
    </font>
    <font>
      <b/>
      <sz val="9"/>
      <color theme="1"/>
      <name val="宋体"/>
      <family val="3"/>
      <charset val="134"/>
      <scheme val="minor"/>
    </font>
    <font>
      <sz val="9"/>
      <color theme="1"/>
      <name val="宋体"/>
      <family val="3"/>
      <charset val="134"/>
      <scheme val="minor"/>
    </font>
    <font>
      <b/>
      <sz val="12"/>
      <color theme="1"/>
      <name val="宋体"/>
      <family val="3"/>
      <charset val="134"/>
      <scheme val="minor"/>
    </font>
    <font>
      <b/>
      <sz val="16"/>
      <color theme="1"/>
      <name val="微软雅黑"/>
      <family val="2"/>
      <charset val="134"/>
    </font>
    <font>
      <sz val="11"/>
      <color theme="1"/>
      <name val="宋体"/>
      <family val="3"/>
      <charset val="134"/>
      <scheme val="minor"/>
    </font>
    <font>
      <u/>
      <sz val="11"/>
      <color rgb="FF0000FF"/>
      <name val="宋体"/>
      <family val="3"/>
      <charset val="134"/>
      <scheme val="minor"/>
    </font>
    <font>
      <sz val="12"/>
      <name val="宋体"/>
      <family val="3"/>
      <charset val="134"/>
    </font>
    <font>
      <u/>
      <sz val="11"/>
      <color theme="10"/>
      <name val="宋体"/>
      <family val="3"/>
      <charset val="134"/>
    </font>
    <font>
      <b/>
      <sz val="9"/>
      <name val="宋体"/>
      <family val="3"/>
      <charset val="134"/>
    </font>
    <font>
      <sz val="9"/>
      <name val="宋体"/>
      <family val="3"/>
      <charset val="134"/>
      <scheme val="minor"/>
    </font>
    <font>
      <u/>
      <sz val="11"/>
      <color rgb="FFFF0000"/>
      <name val="宋体"/>
      <family val="3"/>
      <charset val="134"/>
      <scheme val="minor"/>
    </font>
    <font>
      <b/>
      <sz val="14"/>
      <color rgb="FFFF0000"/>
      <name val="Times New Roman"/>
      <family val="1"/>
    </font>
  </fonts>
  <fills count="7">
    <fill>
      <patternFill patternType="none"/>
    </fill>
    <fill>
      <patternFill patternType="gray125"/>
    </fill>
    <fill>
      <patternFill patternType="solid">
        <fgColor theme="6" tint="0.3999450666829432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59999389629810485"/>
        <bgColor indexed="64"/>
      </patternFill>
    </fill>
  </fills>
  <borders count="19">
    <border>
      <left/>
      <right/>
      <top/>
      <bottom/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/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</borders>
  <cellStyleXfs count="4">
    <xf numFmtId="0" fontId="0" fillId="0" borderId="0"/>
    <xf numFmtId="0" fontId="21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top"/>
      <protection locked="0"/>
    </xf>
    <xf numFmtId="0" fontId="22" fillId="0" borderId="0">
      <alignment vertical="center"/>
    </xf>
  </cellStyleXfs>
  <cellXfs count="59">
    <xf numFmtId="0" fontId="0" fillId="0" borderId="0" xfId="0"/>
    <xf numFmtId="0" fontId="1" fillId="0" borderId="0" xfId="0" applyFont="1" applyFill="1" applyAlignment="1">
      <alignment vertical="center"/>
    </xf>
    <xf numFmtId="0" fontId="2" fillId="0" borderId="0" xfId="0" applyFont="1" applyFill="1" applyAlignment="1">
      <alignment vertical="center"/>
    </xf>
    <xf numFmtId="0" fontId="3" fillId="0" borderId="0" xfId="0" applyFont="1" applyFill="1" applyAlignment="1">
      <alignment vertical="center"/>
    </xf>
    <xf numFmtId="0" fontId="4" fillId="0" borderId="0" xfId="0" applyFont="1" applyFill="1" applyAlignment="1">
      <alignment vertical="top"/>
    </xf>
    <xf numFmtId="0" fontId="5" fillId="0" borderId="0" xfId="0" applyFont="1" applyFill="1" applyAlignment="1">
      <alignment horizontal="left" vertical="top"/>
    </xf>
    <xf numFmtId="0" fontId="6" fillId="0" borderId="0" xfId="0" applyFont="1" applyFill="1" applyAlignment="1">
      <alignment horizontal="left" vertical="top"/>
    </xf>
    <xf numFmtId="0" fontId="7" fillId="0" borderId="0" xfId="0" applyFont="1" applyFill="1" applyAlignment="1">
      <alignment vertical="top"/>
    </xf>
    <xf numFmtId="0" fontId="0" fillId="0" borderId="0" xfId="0" applyAlignment="1">
      <alignment horizontal="center"/>
    </xf>
    <xf numFmtId="0" fontId="10" fillId="3" borderId="2" xfId="0" applyFont="1" applyFill="1" applyBorder="1" applyAlignment="1">
      <alignment horizontal="center" vertical="center"/>
    </xf>
    <xf numFmtId="0" fontId="10" fillId="3" borderId="3" xfId="0" applyFont="1" applyFill="1" applyBorder="1" applyAlignment="1">
      <alignment horizontal="center" vertical="center"/>
    </xf>
    <xf numFmtId="0" fontId="10" fillId="3" borderId="3" xfId="0" applyFont="1" applyFill="1" applyBorder="1" applyAlignment="1">
      <alignment horizontal="center" vertical="center" wrapText="1"/>
    </xf>
    <xf numFmtId="0" fontId="11" fillId="0" borderId="4" xfId="0" applyFont="1" applyBorder="1" applyAlignment="1">
      <alignment horizontal="center" vertical="center"/>
    </xf>
    <xf numFmtId="0" fontId="11" fillId="0" borderId="5" xfId="0" applyFont="1" applyBorder="1" applyAlignment="1">
      <alignment horizontal="center" vertical="center"/>
    </xf>
    <xf numFmtId="0" fontId="10" fillId="0" borderId="2" xfId="0" applyFont="1" applyBorder="1" applyAlignment="1">
      <alignment horizontal="center" vertical="center" wrapText="1"/>
    </xf>
    <xf numFmtId="0" fontId="10" fillId="0" borderId="3" xfId="0" applyFont="1" applyBorder="1" applyAlignment="1">
      <alignment horizontal="center" vertical="center" wrapText="1"/>
    </xf>
    <xf numFmtId="0" fontId="12" fillId="3" borderId="4" xfId="0" applyFont="1" applyFill="1" applyBorder="1" applyAlignment="1">
      <alignment horizontal="center" vertical="center" wrapText="1"/>
    </xf>
    <xf numFmtId="0" fontId="12" fillId="3" borderId="5" xfId="0" applyFont="1" applyFill="1" applyBorder="1" applyAlignment="1">
      <alignment horizontal="center" vertical="center" wrapText="1"/>
    </xf>
    <xf numFmtId="0" fontId="10" fillId="0" borderId="7" xfId="0" applyFont="1" applyBorder="1" applyAlignment="1">
      <alignment horizontal="center" vertical="center" wrapText="1"/>
    </xf>
    <xf numFmtId="0" fontId="10" fillId="0" borderId="8" xfId="0" applyFont="1" applyBorder="1" applyAlignment="1">
      <alignment horizontal="center" vertical="center" wrapText="1"/>
    </xf>
    <xf numFmtId="0" fontId="12" fillId="0" borderId="9" xfId="0" applyFont="1" applyBorder="1" applyAlignment="1">
      <alignment horizontal="center" vertical="center" wrapText="1"/>
    </xf>
    <xf numFmtId="0" fontId="12" fillId="0" borderId="10" xfId="0" applyFont="1" applyBorder="1" applyAlignment="1">
      <alignment horizontal="center" vertical="center" wrapText="1"/>
    </xf>
    <xf numFmtId="0" fontId="13" fillId="0" borderId="0" xfId="0" applyFont="1" applyAlignment="1">
      <alignment horizontal="center" vertical="center" wrapText="1"/>
    </xf>
    <xf numFmtId="0" fontId="9" fillId="0" borderId="0" xfId="0" applyFont="1" applyAlignment="1">
      <alignment horizontal="center" vertical="center" wrapText="1"/>
    </xf>
    <xf numFmtId="0" fontId="0" fillId="0" borderId="0" xfId="0" applyAlignment="1">
      <alignment wrapText="1"/>
    </xf>
    <xf numFmtId="0" fontId="13" fillId="0" borderId="16" xfId="0" applyFont="1" applyBorder="1" applyAlignment="1">
      <alignment horizontal="center" vertical="center" wrapText="1"/>
    </xf>
    <xf numFmtId="0" fontId="9" fillId="0" borderId="16" xfId="0" applyFont="1" applyBorder="1" applyAlignment="1">
      <alignment horizontal="center" vertical="center" wrapText="1"/>
    </xf>
    <xf numFmtId="49" fontId="9" fillId="0" borderId="16" xfId="0" applyNumberFormat="1" applyFont="1" applyBorder="1" applyAlignment="1">
      <alignment horizontal="center" vertical="center" wrapText="1"/>
    </xf>
    <xf numFmtId="9" fontId="9" fillId="0" borderId="16" xfId="0" applyNumberFormat="1" applyFont="1" applyBorder="1" applyAlignment="1">
      <alignment horizontal="center" vertical="center" wrapText="1"/>
    </xf>
    <xf numFmtId="0" fontId="15" fillId="0" borderId="0" xfId="0" applyFont="1" applyAlignment="1">
      <alignment horizontal="center" vertical="center" wrapText="1"/>
    </xf>
    <xf numFmtId="0" fontId="16" fillId="6" borderId="0" xfId="0" applyFont="1" applyFill="1" applyAlignment="1">
      <alignment horizontal="center" vertical="center" wrapText="1"/>
    </xf>
    <xf numFmtId="0" fontId="17" fillId="0" borderId="0" xfId="0" applyFont="1" applyAlignment="1">
      <alignment horizontal="center" vertical="center" wrapText="1"/>
    </xf>
    <xf numFmtId="0" fontId="18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16" fillId="6" borderId="12" xfId="0" applyFont="1" applyFill="1" applyBorder="1" applyAlignment="1">
      <alignment horizontal="center" vertical="center" wrapText="1"/>
    </xf>
    <xf numFmtId="0" fontId="16" fillId="6" borderId="16" xfId="0" applyFont="1" applyFill="1" applyBorder="1" applyAlignment="1">
      <alignment horizontal="center" vertical="center" wrapText="1"/>
    </xf>
    <xf numFmtId="49" fontId="17" fillId="0" borderId="16" xfId="0" applyNumberFormat="1" applyFont="1" applyBorder="1" applyAlignment="1">
      <alignment horizontal="center" vertical="center" wrapText="1"/>
    </xf>
    <xf numFmtId="0" fontId="17" fillId="0" borderId="16" xfId="0" applyFont="1" applyBorder="1" applyAlignment="1">
      <alignment horizontal="center" vertical="center" wrapText="1"/>
    </xf>
    <xf numFmtId="178" fontId="17" fillId="0" borderId="16" xfId="0" applyNumberFormat="1" applyFont="1" applyBorder="1" applyAlignment="1">
      <alignment horizontal="center" vertical="center" wrapText="1"/>
    </xf>
    <xf numFmtId="0" fontId="19" fillId="0" borderId="11" xfId="0" applyFont="1" applyBorder="1" applyAlignment="1">
      <alignment horizontal="center" vertical="center" wrapText="1"/>
    </xf>
    <xf numFmtId="0" fontId="16" fillId="6" borderId="13" xfId="0" applyFont="1" applyFill="1" applyBorder="1" applyAlignment="1">
      <alignment horizontal="center" vertical="center" wrapText="1"/>
    </xf>
    <xf numFmtId="0" fontId="16" fillId="6" borderId="18" xfId="0" applyFont="1" applyFill="1" applyBorder="1" applyAlignment="1">
      <alignment horizontal="center" vertical="center" wrapText="1"/>
    </xf>
    <xf numFmtId="0" fontId="16" fillId="6" borderId="14" xfId="0" applyFont="1" applyFill="1" applyBorder="1" applyAlignment="1">
      <alignment horizontal="center" vertical="center" wrapText="1"/>
    </xf>
    <xf numFmtId="0" fontId="16" fillId="6" borderId="12" xfId="0" applyFont="1" applyFill="1" applyBorder="1" applyAlignment="1">
      <alignment horizontal="center" vertical="center" wrapText="1"/>
    </xf>
    <xf numFmtId="0" fontId="16" fillId="6" borderId="15" xfId="0" applyFont="1" applyFill="1" applyBorder="1" applyAlignment="1">
      <alignment horizontal="center" vertical="center" wrapText="1"/>
    </xf>
    <xf numFmtId="0" fontId="16" fillId="6" borderId="16" xfId="0" applyFont="1" applyFill="1" applyBorder="1" applyAlignment="1">
      <alignment horizontal="center" vertical="center" wrapText="1"/>
    </xf>
    <xf numFmtId="0" fontId="14" fillId="0" borderId="11" xfId="0" applyFont="1" applyBorder="1" applyAlignment="1">
      <alignment horizontal="center" vertical="center" wrapText="1"/>
    </xf>
    <xf numFmtId="0" fontId="13" fillId="0" borderId="13" xfId="0" applyFont="1" applyBorder="1" applyAlignment="1">
      <alignment horizontal="center" vertical="center" wrapText="1"/>
    </xf>
    <xf numFmtId="0" fontId="13" fillId="0" borderId="14" xfId="0" applyFont="1" applyBorder="1" applyAlignment="1">
      <alignment horizontal="center" vertical="center" wrapText="1"/>
    </xf>
    <xf numFmtId="0" fontId="0" fillId="0" borderId="17" xfId="0" applyFont="1" applyBorder="1" applyAlignment="1">
      <alignment horizontal="left" vertical="center" wrapText="1"/>
    </xf>
    <xf numFmtId="0" fontId="0" fillId="0" borderId="17" xfId="0" applyBorder="1" applyAlignment="1">
      <alignment horizontal="left" vertical="center" wrapText="1"/>
    </xf>
    <xf numFmtId="0" fontId="13" fillId="0" borderId="12" xfId="0" applyFont="1" applyBorder="1" applyAlignment="1">
      <alignment horizontal="center" vertical="center" wrapText="1"/>
    </xf>
    <xf numFmtId="0" fontId="13" fillId="0" borderId="15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9" fillId="2" borderId="1" xfId="0" applyFont="1" applyFill="1" applyBorder="1" applyAlignment="1">
      <alignment horizontal="center" vertical="center"/>
    </xf>
    <xf numFmtId="0" fontId="9" fillId="4" borderId="1" xfId="0" applyFont="1" applyFill="1" applyBorder="1" applyAlignment="1">
      <alignment horizontal="center" vertical="center"/>
    </xf>
    <xf numFmtId="0" fontId="9" fillId="5" borderId="6" xfId="0" applyFont="1" applyFill="1" applyBorder="1" applyAlignment="1">
      <alignment horizontal="center" vertical="center"/>
    </xf>
    <xf numFmtId="0" fontId="26" fillId="0" borderId="0" xfId="1" applyFont="1" applyAlignment="1" applyProtection="1">
      <alignment horizontal="left" vertical="top"/>
    </xf>
    <xf numFmtId="0" fontId="27" fillId="0" borderId="0" xfId="3" applyFont="1" applyFill="1" applyBorder="1" applyAlignment="1">
      <alignment horizontal="left" vertical="top"/>
    </xf>
  </cellXfs>
  <cellStyles count="4">
    <cellStyle name="常规" xfId="0" builtinId="0"/>
    <cellStyle name="常规 2" xfId="3" xr:uid="{00000000-0005-0000-0000-000032000000}"/>
    <cellStyle name="超链接" xfId="1" builtinId="8"/>
    <cellStyle name="超链接 2" xfId="2" xr:uid="{00000000-0005-0000-0000-000031000000}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8185</xdr:colOff>
      <xdr:row>45</xdr:row>
      <xdr:rowOff>49857</xdr:rowOff>
    </xdr:from>
    <xdr:ext cx="6260405" cy="4317801"/>
    <xdr:pic>
      <xdr:nvPicPr>
        <xdr:cNvPr id="2" name="Picture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" y="8412480"/>
          <a:ext cx="6260465" cy="431800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65</xdr:row>
      <xdr:rowOff>49857</xdr:rowOff>
    </xdr:from>
    <xdr:ext cx="6259847" cy="4173983"/>
    <xdr:pic>
      <xdr:nvPicPr>
        <xdr:cNvPr id="3" name="Picture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 t="3306"/>
        <a:stretch>
          <a:fillRect/>
        </a:stretch>
      </xdr:blipFill>
      <xdr:spPr>
        <a:xfrm>
          <a:off x="0" y="12031980"/>
          <a:ext cx="6259830" cy="4173855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84</xdr:row>
      <xdr:rowOff>130224</xdr:rowOff>
    </xdr:from>
    <xdr:ext cx="6243525" cy="4277617"/>
    <xdr:pic>
      <xdr:nvPicPr>
        <xdr:cNvPr id="4" name="Picture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 r="265"/>
        <a:stretch>
          <a:fillRect/>
        </a:stretch>
      </xdr:blipFill>
      <xdr:spPr>
        <a:xfrm>
          <a:off x="0" y="15551150"/>
          <a:ext cx="6243320" cy="4277360"/>
        </a:xfrm>
        <a:prstGeom prst="rect">
          <a:avLst/>
        </a:prstGeom>
      </xdr:spPr>
    </xdr:pic>
    <xdr:clientData/>
  </xdr:oneCellAnchor>
  <xdr:oneCellAnchor>
    <xdr:from>
      <xdr:col>0</xdr:col>
      <xdr:colOff>8185</xdr:colOff>
      <xdr:row>106</xdr:row>
      <xdr:rowOff>49857</xdr:rowOff>
    </xdr:from>
    <xdr:ext cx="6251661" cy="3072209"/>
    <xdr:pic>
      <xdr:nvPicPr>
        <xdr:cNvPr id="5" name="Picture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rcRect t="6694" b="21278"/>
        <a:stretch>
          <a:fillRect/>
        </a:stretch>
      </xdr:blipFill>
      <xdr:spPr>
        <a:xfrm>
          <a:off x="7620" y="19451955"/>
          <a:ext cx="6252210" cy="3072130"/>
        </a:xfrm>
        <a:prstGeom prst="rect">
          <a:avLst/>
        </a:prstGeom>
      </xdr:spPr>
    </xdr:pic>
    <xdr:clientData/>
  </xdr:oneCellAnchor>
  <xdr:oneCellAnchor>
    <xdr:from>
      <xdr:col>0</xdr:col>
      <xdr:colOff>8185</xdr:colOff>
      <xdr:row>121</xdr:row>
      <xdr:rowOff>80367</xdr:rowOff>
    </xdr:from>
    <xdr:ext cx="6260405" cy="1906240"/>
    <xdr:pic>
      <xdr:nvPicPr>
        <xdr:cNvPr id="6" name="Picture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rcRect t="31210" b="24301"/>
        <a:stretch>
          <a:fillRect/>
        </a:stretch>
      </xdr:blipFill>
      <xdr:spPr>
        <a:xfrm>
          <a:off x="7620" y="22197060"/>
          <a:ext cx="6260465" cy="190627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130</xdr:row>
      <xdr:rowOff>150316</xdr:rowOff>
    </xdr:from>
    <xdr:ext cx="6259847" cy="2183457"/>
    <xdr:pic>
      <xdr:nvPicPr>
        <xdr:cNvPr id="7" name="Picture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rcRect t="28329" b="20407"/>
        <a:stretch>
          <a:fillRect/>
        </a:stretch>
      </xdr:blipFill>
      <xdr:spPr>
        <a:xfrm>
          <a:off x="0" y="23895685"/>
          <a:ext cx="6259830" cy="2183765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142</xdr:row>
      <xdr:rowOff>9673</xdr:rowOff>
    </xdr:from>
    <xdr:ext cx="6259847" cy="4244677"/>
    <xdr:pic>
      <xdr:nvPicPr>
        <xdr:cNvPr id="8" name="Picture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25927050"/>
          <a:ext cx="6259830" cy="424434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163</xdr:row>
      <xdr:rowOff>20091</xdr:rowOff>
    </xdr:from>
    <xdr:ext cx="6259847" cy="3980308"/>
    <xdr:pic>
      <xdr:nvPicPr>
        <xdr:cNvPr id="9" name="Picture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rcRect b="6016"/>
        <a:stretch>
          <a:fillRect/>
        </a:stretch>
      </xdr:blipFill>
      <xdr:spPr>
        <a:xfrm>
          <a:off x="0" y="29737685"/>
          <a:ext cx="6259830" cy="398018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</xdr:row>
      <xdr:rowOff>0</xdr:rowOff>
    </xdr:from>
    <xdr:ext cx="6259847" cy="4333974"/>
    <xdr:pic>
      <xdr:nvPicPr>
        <xdr:cNvPr id="10" name="Picture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762000"/>
          <a:ext cx="6259830" cy="4333875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22</xdr:row>
      <xdr:rowOff>130224</xdr:rowOff>
    </xdr:from>
    <xdr:ext cx="6235365" cy="4327475"/>
    <xdr:pic>
      <xdr:nvPicPr>
        <xdr:cNvPr id="11" name="Picture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rcRect r="396"/>
        <a:stretch>
          <a:fillRect/>
        </a:stretch>
      </xdr:blipFill>
      <xdr:spPr>
        <a:xfrm>
          <a:off x="0" y="4330700"/>
          <a:ext cx="6235065" cy="4326890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s://gzt.mayihr.com/index/index_new?from=mayiblog_zwmb_13355" TargetMode="External"/><Relationship Id="rId1" Type="http://schemas.openxmlformats.org/officeDocument/2006/relationships/hyperlink" Target="https://gzt.mayihr.com/index/index_new?from=mayiblog_zwmb_13355" TargetMode="External"/><Relationship Id="rId4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8" tint="-0.249977111117893"/>
  </sheetPr>
  <dimension ref="A1:AD19"/>
  <sheetViews>
    <sheetView tabSelected="1" workbookViewId="0">
      <selection sqref="A1:AD1"/>
    </sheetView>
  </sheetViews>
  <sheetFormatPr defaultColWidth="9" defaultRowHeight="14.55"/>
  <cols>
    <col min="1" max="1" width="4.77734375" style="33" customWidth="1"/>
    <col min="2" max="2" width="7" style="33" customWidth="1"/>
    <col min="3" max="3" width="5.6640625" style="33" customWidth="1"/>
    <col min="4" max="4" width="7.77734375" style="33" customWidth="1"/>
    <col min="5" max="5" width="4.109375" style="33" customWidth="1"/>
    <col min="6" max="6" width="4" style="33" customWidth="1"/>
    <col min="7" max="7" width="3.33203125" style="33" customWidth="1"/>
    <col min="8" max="8" width="3.6640625" style="33" customWidth="1"/>
    <col min="9" max="10" width="3" style="33" customWidth="1"/>
    <col min="11" max="11" width="5.33203125" style="33" customWidth="1"/>
    <col min="12" max="18" width="4.88671875" style="33" customWidth="1"/>
    <col min="19" max="19" width="8.21875" style="33" customWidth="1"/>
    <col min="20" max="20" width="5.44140625" style="33" customWidth="1"/>
    <col min="21" max="21" width="5" style="33" customWidth="1"/>
    <col min="22" max="23" width="5.44140625" style="33" customWidth="1"/>
    <col min="24" max="24" width="7.77734375" style="33" customWidth="1"/>
    <col min="25" max="25" width="6.33203125" style="33" customWidth="1"/>
    <col min="26" max="28" width="4.77734375" style="33" customWidth="1"/>
    <col min="29" max="29" width="7.44140625" style="33" customWidth="1"/>
    <col min="30" max="30" width="6.44140625" style="33" customWidth="1"/>
    <col min="31" max="16384" width="9" style="33"/>
  </cols>
  <sheetData>
    <row r="1" spans="1:30" ht="39.799999999999997" customHeight="1">
      <c r="A1" s="39" t="s">
        <v>0</v>
      </c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  <c r="AA1" s="39"/>
      <c r="AB1" s="39"/>
      <c r="AC1" s="39"/>
      <c r="AD1" s="39"/>
    </row>
    <row r="2" spans="1:30" s="30" customFormat="1" ht="29.95" customHeight="1">
      <c r="A2" s="43" t="s">
        <v>1</v>
      </c>
      <c r="B2" s="43" t="s">
        <v>2</v>
      </c>
      <c r="C2" s="45" t="s">
        <v>3</v>
      </c>
      <c r="D2" s="45" t="s">
        <v>4</v>
      </c>
      <c r="E2" s="40" t="s">
        <v>5</v>
      </c>
      <c r="F2" s="41"/>
      <c r="G2" s="41"/>
      <c r="H2" s="41"/>
      <c r="I2" s="41"/>
      <c r="J2" s="42"/>
      <c r="K2" s="40" t="s">
        <v>6</v>
      </c>
      <c r="L2" s="41"/>
      <c r="M2" s="41"/>
      <c r="N2" s="41"/>
      <c r="O2" s="41"/>
      <c r="P2" s="41"/>
      <c r="Q2" s="41"/>
      <c r="R2" s="41"/>
      <c r="S2" s="42"/>
      <c r="T2" s="40" t="s">
        <v>7</v>
      </c>
      <c r="U2" s="41"/>
      <c r="V2" s="41"/>
      <c r="W2" s="41"/>
      <c r="X2" s="41"/>
      <c r="Y2" s="42"/>
      <c r="Z2" s="40" t="s">
        <v>8</v>
      </c>
      <c r="AA2" s="41"/>
      <c r="AB2" s="42"/>
      <c r="AC2" s="45" t="s">
        <v>9</v>
      </c>
      <c r="AD2" s="45" t="s">
        <v>10</v>
      </c>
    </row>
    <row r="3" spans="1:30" s="30" customFormat="1" ht="45.7" customHeight="1">
      <c r="A3" s="44"/>
      <c r="B3" s="44"/>
      <c r="C3" s="45"/>
      <c r="D3" s="45"/>
      <c r="E3" s="34" t="s">
        <v>11</v>
      </c>
      <c r="F3" s="34" t="s">
        <v>12</v>
      </c>
      <c r="G3" s="34" t="s">
        <v>13</v>
      </c>
      <c r="H3" s="34" t="s">
        <v>14</v>
      </c>
      <c r="I3" s="34" t="s">
        <v>15</v>
      </c>
      <c r="J3" s="34" t="s">
        <v>16</v>
      </c>
      <c r="K3" s="35" t="s">
        <v>17</v>
      </c>
      <c r="L3" s="35" t="s">
        <v>18</v>
      </c>
      <c r="M3" s="35" t="s">
        <v>19</v>
      </c>
      <c r="N3" s="35" t="s">
        <v>20</v>
      </c>
      <c r="O3" s="35" t="s">
        <v>21</v>
      </c>
      <c r="P3" s="35" t="s">
        <v>22</v>
      </c>
      <c r="Q3" s="35" t="s">
        <v>23</v>
      </c>
      <c r="R3" s="35" t="s">
        <v>24</v>
      </c>
      <c r="S3" s="35" t="s">
        <v>25</v>
      </c>
      <c r="T3" s="35" t="s">
        <v>26</v>
      </c>
      <c r="U3" s="35" t="s">
        <v>27</v>
      </c>
      <c r="V3" s="35" t="s">
        <v>28</v>
      </c>
      <c r="W3" s="35" t="s">
        <v>29</v>
      </c>
      <c r="X3" s="35" t="s">
        <v>30</v>
      </c>
      <c r="Y3" s="35" t="s">
        <v>31</v>
      </c>
      <c r="Z3" s="35" t="s">
        <v>32</v>
      </c>
      <c r="AA3" s="35" t="s">
        <v>33</v>
      </c>
      <c r="AB3" s="35" t="s">
        <v>34</v>
      </c>
      <c r="AC3" s="45"/>
      <c r="AD3" s="45"/>
    </row>
    <row r="4" spans="1:30" s="31" customFormat="1" ht="27.7" customHeight="1">
      <c r="A4" s="36" t="s">
        <v>35</v>
      </c>
      <c r="B4" s="37" t="s">
        <v>36</v>
      </c>
      <c r="C4" s="37" t="s">
        <v>37</v>
      </c>
      <c r="D4" s="36" t="s">
        <v>38</v>
      </c>
      <c r="E4" s="37">
        <v>22</v>
      </c>
      <c r="F4" s="37">
        <v>21</v>
      </c>
      <c r="G4" s="37">
        <v>1</v>
      </c>
      <c r="H4" s="37">
        <v>0</v>
      </c>
      <c r="I4" s="37">
        <v>0</v>
      </c>
      <c r="J4" s="37">
        <v>0</v>
      </c>
      <c r="K4" s="37">
        <v>10000</v>
      </c>
      <c r="L4" s="37">
        <v>1000</v>
      </c>
      <c r="M4" s="37">
        <v>100</v>
      </c>
      <c r="N4" s="37">
        <v>500</v>
      </c>
      <c r="O4" s="37">
        <v>150</v>
      </c>
      <c r="P4" s="37">
        <v>280</v>
      </c>
      <c r="Q4" s="37">
        <v>520</v>
      </c>
      <c r="R4" s="37">
        <v>50</v>
      </c>
      <c r="S4" s="38">
        <f>SUM(K4:R4)</f>
        <v>12600</v>
      </c>
      <c r="T4" s="37">
        <f>K4/E4*G4</f>
        <v>454.54545454545456</v>
      </c>
      <c r="U4" s="37">
        <f>K4/E4*H4*0.4</f>
        <v>0</v>
      </c>
      <c r="V4" s="37">
        <v>1000</v>
      </c>
      <c r="W4" s="37">
        <v>200</v>
      </c>
      <c r="X4" s="38">
        <f>VLOOKUP(A4,当月个税预扣预缴统计表!A1:Q19,17,0)</f>
        <v>117</v>
      </c>
      <c r="Y4" s="38">
        <v>0</v>
      </c>
      <c r="Z4" s="37">
        <v>0</v>
      </c>
      <c r="AA4" s="37">
        <v>0</v>
      </c>
      <c r="AB4" s="37">
        <v>0</v>
      </c>
      <c r="AC4" s="38">
        <f>S4-T4-U4-V4-W4-X4-Y4-Z4-AA4-AB4</f>
        <v>10828.454545454546</v>
      </c>
      <c r="AD4" s="37"/>
    </row>
    <row r="5" spans="1:30" s="31" customFormat="1" ht="23.3" customHeight="1">
      <c r="A5" s="36" t="s">
        <v>39</v>
      </c>
      <c r="B5" s="37" t="s">
        <v>40</v>
      </c>
      <c r="C5" s="37" t="s">
        <v>41</v>
      </c>
      <c r="D5" s="36" t="s">
        <v>42</v>
      </c>
      <c r="E5" s="37">
        <v>22</v>
      </c>
      <c r="F5" s="37">
        <v>22</v>
      </c>
      <c r="G5" s="37">
        <v>0</v>
      </c>
      <c r="H5" s="37">
        <v>0</v>
      </c>
      <c r="I5" s="37">
        <v>0</v>
      </c>
      <c r="J5" s="37">
        <v>0</v>
      </c>
      <c r="K5" s="37">
        <v>20000</v>
      </c>
      <c r="L5" s="37">
        <v>2000</v>
      </c>
      <c r="M5" s="37">
        <v>200</v>
      </c>
      <c r="N5" s="37">
        <v>800</v>
      </c>
      <c r="O5" s="37">
        <v>150</v>
      </c>
      <c r="P5" s="37">
        <v>280</v>
      </c>
      <c r="Q5" s="37">
        <v>520</v>
      </c>
      <c r="R5" s="37">
        <v>50</v>
      </c>
      <c r="S5" s="38">
        <f t="shared" ref="S5:S18" si="0">SUM(K5:R5)</f>
        <v>24000</v>
      </c>
      <c r="T5" s="37">
        <v>0</v>
      </c>
      <c r="U5" s="37">
        <v>0</v>
      </c>
      <c r="V5" s="37">
        <v>2000</v>
      </c>
      <c r="W5" s="37">
        <v>400</v>
      </c>
      <c r="X5" s="38">
        <f>VLOOKUP(A5,当月个税预扣预缴统计表!A2:Q20,17,0)</f>
        <v>423</v>
      </c>
      <c r="Y5" s="38">
        <v>0</v>
      </c>
      <c r="Z5" s="37">
        <v>0</v>
      </c>
      <c r="AA5" s="37">
        <v>0</v>
      </c>
      <c r="AB5" s="37">
        <v>0</v>
      </c>
      <c r="AC5" s="38">
        <f>S5-T5-U5-V5-W5-X5-Y5-Z5-AA5-AB5</f>
        <v>21177</v>
      </c>
      <c r="AD5" s="37"/>
    </row>
    <row r="6" spans="1:30" s="31" customFormat="1" ht="23.3" customHeight="1">
      <c r="A6" s="36" t="s">
        <v>43</v>
      </c>
      <c r="B6" s="37"/>
      <c r="C6" s="37"/>
      <c r="D6" s="36"/>
      <c r="E6" s="37"/>
      <c r="F6" s="37"/>
      <c r="G6" s="37"/>
      <c r="H6" s="37"/>
      <c r="I6" s="37"/>
      <c r="J6" s="37"/>
      <c r="K6" s="37"/>
      <c r="L6" s="37"/>
      <c r="M6" s="37"/>
      <c r="N6" s="37"/>
      <c r="O6" s="37"/>
      <c r="P6" s="37"/>
      <c r="Q6" s="37"/>
      <c r="R6" s="37"/>
      <c r="S6" s="38">
        <f t="shared" si="0"/>
        <v>0</v>
      </c>
      <c r="T6" s="37"/>
      <c r="U6" s="37"/>
      <c r="V6" s="37"/>
      <c r="W6" s="37"/>
      <c r="X6" s="38" t="e">
        <f>VLOOKUP(A6,当月个税预扣预缴统计表!A3:Q21,17,0)</f>
        <v>#N/A</v>
      </c>
      <c r="Y6" s="38"/>
      <c r="Z6" s="37"/>
      <c r="AA6" s="37"/>
      <c r="AB6" s="37"/>
      <c r="AC6" s="38" t="e">
        <f t="shared" ref="AC6:AC18" si="1">S6-T6-U6-V6-W6-X6-Y6-Z6-AA6-AB6</f>
        <v>#N/A</v>
      </c>
      <c r="AD6" s="37"/>
    </row>
    <row r="7" spans="1:30" s="31" customFormat="1" ht="23.3" customHeight="1">
      <c r="A7" s="36" t="s">
        <v>44</v>
      </c>
      <c r="B7" s="37"/>
      <c r="C7" s="37"/>
      <c r="D7" s="36"/>
      <c r="E7" s="37"/>
      <c r="F7" s="37"/>
      <c r="G7" s="37"/>
      <c r="H7" s="37"/>
      <c r="I7" s="37"/>
      <c r="J7" s="37"/>
      <c r="K7" s="37"/>
      <c r="L7" s="37"/>
      <c r="M7" s="37"/>
      <c r="N7" s="37"/>
      <c r="O7" s="37"/>
      <c r="P7" s="37"/>
      <c r="Q7" s="37"/>
      <c r="R7" s="37"/>
      <c r="S7" s="38">
        <f t="shared" si="0"/>
        <v>0</v>
      </c>
      <c r="T7" s="37"/>
      <c r="U7" s="37"/>
      <c r="V7" s="37"/>
      <c r="W7" s="37"/>
      <c r="X7" s="38" t="e">
        <f>VLOOKUP(A7,当月个税预扣预缴统计表!A4:Q22,17,0)</f>
        <v>#N/A</v>
      </c>
      <c r="Y7" s="38"/>
      <c r="Z7" s="37"/>
      <c r="AA7" s="37"/>
      <c r="AB7" s="37"/>
      <c r="AC7" s="38" t="e">
        <f t="shared" si="1"/>
        <v>#N/A</v>
      </c>
      <c r="AD7" s="37"/>
    </row>
    <row r="8" spans="1:30" s="31" customFormat="1" ht="23.3" customHeight="1">
      <c r="A8" s="36" t="s">
        <v>45</v>
      </c>
      <c r="B8" s="37"/>
      <c r="C8" s="37"/>
      <c r="D8" s="36"/>
      <c r="E8" s="37"/>
      <c r="F8" s="37"/>
      <c r="G8" s="37"/>
      <c r="H8" s="37"/>
      <c r="I8" s="37"/>
      <c r="J8" s="37"/>
      <c r="K8" s="37"/>
      <c r="L8" s="37"/>
      <c r="M8" s="37"/>
      <c r="N8" s="37"/>
      <c r="O8" s="37"/>
      <c r="P8" s="37"/>
      <c r="Q8" s="37"/>
      <c r="R8" s="37"/>
      <c r="S8" s="38">
        <f t="shared" si="0"/>
        <v>0</v>
      </c>
      <c r="T8" s="37"/>
      <c r="U8" s="37"/>
      <c r="V8" s="37"/>
      <c r="W8" s="37"/>
      <c r="X8" s="38" t="e">
        <f>VLOOKUP(A8,当月个税预扣预缴统计表!A5:Q23,17,0)</f>
        <v>#N/A</v>
      </c>
      <c r="Y8" s="38"/>
      <c r="Z8" s="37"/>
      <c r="AA8" s="37"/>
      <c r="AB8" s="37"/>
      <c r="AC8" s="38" t="e">
        <f t="shared" si="1"/>
        <v>#N/A</v>
      </c>
      <c r="AD8" s="37"/>
    </row>
    <row r="9" spans="1:30" s="31" customFormat="1" ht="23.3" customHeight="1">
      <c r="A9" s="36" t="s">
        <v>46</v>
      </c>
      <c r="B9" s="37"/>
      <c r="C9" s="37"/>
      <c r="D9" s="36"/>
      <c r="E9" s="37"/>
      <c r="F9" s="37"/>
      <c r="G9" s="37"/>
      <c r="H9" s="37"/>
      <c r="I9" s="37"/>
      <c r="J9" s="37"/>
      <c r="K9" s="37"/>
      <c r="L9" s="37"/>
      <c r="M9" s="37"/>
      <c r="N9" s="37"/>
      <c r="O9" s="37"/>
      <c r="P9" s="37"/>
      <c r="Q9" s="37"/>
      <c r="R9" s="37"/>
      <c r="S9" s="38">
        <f t="shared" si="0"/>
        <v>0</v>
      </c>
      <c r="T9" s="37"/>
      <c r="U9" s="37"/>
      <c r="V9" s="37"/>
      <c r="W9" s="37"/>
      <c r="X9" s="38" t="e">
        <f>VLOOKUP(A9,当月个税预扣预缴统计表!A6:Q24,17,0)</f>
        <v>#N/A</v>
      </c>
      <c r="Y9" s="38"/>
      <c r="Z9" s="37"/>
      <c r="AA9" s="37"/>
      <c r="AB9" s="37"/>
      <c r="AC9" s="38" t="e">
        <f t="shared" si="1"/>
        <v>#N/A</v>
      </c>
      <c r="AD9" s="37"/>
    </row>
    <row r="10" spans="1:30" s="31" customFormat="1" ht="23.3" customHeight="1">
      <c r="A10" s="36" t="s">
        <v>47</v>
      </c>
      <c r="B10" s="37"/>
      <c r="C10" s="37"/>
      <c r="D10" s="36"/>
      <c r="E10" s="37"/>
      <c r="F10" s="37"/>
      <c r="G10" s="37"/>
      <c r="H10" s="37"/>
      <c r="I10" s="37"/>
      <c r="J10" s="37"/>
      <c r="K10" s="37"/>
      <c r="L10" s="37"/>
      <c r="M10" s="37"/>
      <c r="N10" s="37"/>
      <c r="O10" s="37"/>
      <c r="P10" s="37"/>
      <c r="Q10" s="37"/>
      <c r="R10" s="37"/>
      <c r="S10" s="38">
        <f t="shared" si="0"/>
        <v>0</v>
      </c>
      <c r="T10" s="37"/>
      <c r="U10" s="37"/>
      <c r="V10" s="37"/>
      <c r="W10" s="37"/>
      <c r="X10" s="38" t="e">
        <f>VLOOKUP(A10,当月个税预扣预缴统计表!A7:Q25,17,0)</f>
        <v>#N/A</v>
      </c>
      <c r="Y10" s="38"/>
      <c r="Z10" s="37"/>
      <c r="AA10" s="37"/>
      <c r="AB10" s="37"/>
      <c r="AC10" s="38" t="e">
        <f t="shared" si="1"/>
        <v>#N/A</v>
      </c>
      <c r="AD10" s="37"/>
    </row>
    <row r="11" spans="1:30" s="31" customFormat="1" ht="23.3" customHeight="1">
      <c r="A11" s="36" t="s">
        <v>48</v>
      </c>
      <c r="B11" s="37"/>
      <c r="C11" s="37"/>
      <c r="D11" s="36"/>
      <c r="E11" s="37"/>
      <c r="F11" s="37"/>
      <c r="G11" s="37"/>
      <c r="H11" s="37"/>
      <c r="I11" s="37"/>
      <c r="J11" s="37"/>
      <c r="K11" s="37"/>
      <c r="L11" s="37"/>
      <c r="M11" s="37"/>
      <c r="N11" s="37"/>
      <c r="O11" s="37"/>
      <c r="P11" s="37"/>
      <c r="Q11" s="37"/>
      <c r="R11" s="37"/>
      <c r="S11" s="38">
        <f t="shared" si="0"/>
        <v>0</v>
      </c>
      <c r="T11" s="37"/>
      <c r="U11" s="37"/>
      <c r="V11" s="37"/>
      <c r="W11" s="37"/>
      <c r="X11" s="38" t="e">
        <f>VLOOKUP(A11,当月个税预扣预缴统计表!A8:Q26,17,0)</f>
        <v>#N/A</v>
      </c>
      <c r="Y11" s="38"/>
      <c r="Z11" s="37"/>
      <c r="AA11" s="37"/>
      <c r="AB11" s="37"/>
      <c r="AC11" s="38" t="e">
        <f t="shared" si="1"/>
        <v>#N/A</v>
      </c>
      <c r="AD11" s="37"/>
    </row>
    <row r="12" spans="1:30" s="31" customFormat="1" ht="23.3" customHeight="1">
      <c r="A12" s="36" t="s">
        <v>49</v>
      </c>
      <c r="B12" s="37"/>
      <c r="C12" s="37"/>
      <c r="D12" s="36"/>
      <c r="E12" s="37"/>
      <c r="F12" s="37"/>
      <c r="G12" s="37"/>
      <c r="H12" s="37"/>
      <c r="I12" s="37"/>
      <c r="J12" s="37"/>
      <c r="K12" s="37"/>
      <c r="L12" s="37"/>
      <c r="M12" s="37"/>
      <c r="N12" s="37"/>
      <c r="O12" s="37"/>
      <c r="P12" s="37"/>
      <c r="Q12" s="37"/>
      <c r="R12" s="37"/>
      <c r="S12" s="38">
        <f t="shared" si="0"/>
        <v>0</v>
      </c>
      <c r="T12" s="37"/>
      <c r="U12" s="37"/>
      <c r="V12" s="37"/>
      <c r="W12" s="37"/>
      <c r="X12" s="38" t="e">
        <f>VLOOKUP(A12,当月个税预扣预缴统计表!A9:Q27,17,0)</f>
        <v>#N/A</v>
      </c>
      <c r="Y12" s="38"/>
      <c r="Z12" s="37"/>
      <c r="AA12" s="37"/>
      <c r="AB12" s="37"/>
      <c r="AC12" s="38" t="e">
        <f t="shared" si="1"/>
        <v>#N/A</v>
      </c>
      <c r="AD12" s="37"/>
    </row>
    <row r="13" spans="1:30" s="31" customFormat="1" ht="23.3" customHeight="1">
      <c r="A13" s="36" t="s">
        <v>50</v>
      </c>
      <c r="B13" s="37"/>
      <c r="C13" s="37"/>
      <c r="D13" s="36"/>
      <c r="E13" s="37"/>
      <c r="F13" s="37"/>
      <c r="G13" s="37"/>
      <c r="H13" s="37"/>
      <c r="I13" s="37"/>
      <c r="J13" s="37"/>
      <c r="K13" s="37"/>
      <c r="L13" s="37"/>
      <c r="M13" s="37"/>
      <c r="N13" s="37"/>
      <c r="O13" s="37"/>
      <c r="P13" s="37"/>
      <c r="Q13" s="37"/>
      <c r="R13" s="37"/>
      <c r="S13" s="38">
        <f t="shared" si="0"/>
        <v>0</v>
      </c>
      <c r="T13" s="37"/>
      <c r="U13" s="37"/>
      <c r="V13" s="37"/>
      <c r="W13" s="37"/>
      <c r="X13" s="38" t="e">
        <f>VLOOKUP(A13,当月个税预扣预缴统计表!A10:Q28,17,0)</f>
        <v>#N/A</v>
      </c>
      <c r="Y13" s="38"/>
      <c r="Z13" s="37"/>
      <c r="AA13" s="37"/>
      <c r="AB13" s="37"/>
      <c r="AC13" s="38" t="e">
        <f t="shared" si="1"/>
        <v>#N/A</v>
      </c>
      <c r="AD13" s="37"/>
    </row>
    <row r="14" spans="1:30" s="31" customFormat="1" ht="23.3" customHeight="1">
      <c r="A14" s="36" t="s">
        <v>51</v>
      </c>
      <c r="B14" s="37"/>
      <c r="C14" s="37"/>
      <c r="D14" s="36"/>
      <c r="E14" s="37"/>
      <c r="F14" s="37"/>
      <c r="G14" s="37"/>
      <c r="H14" s="37"/>
      <c r="I14" s="37"/>
      <c r="J14" s="37"/>
      <c r="K14" s="37"/>
      <c r="L14" s="37"/>
      <c r="M14" s="37"/>
      <c r="N14" s="37"/>
      <c r="O14" s="37"/>
      <c r="P14" s="37"/>
      <c r="Q14" s="37"/>
      <c r="R14" s="37"/>
      <c r="S14" s="38">
        <f t="shared" si="0"/>
        <v>0</v>
      </c>
      <c r="T14" s="37"/>
      <c r="U14" s="37"/>
      <c r="V14" s="37"/>
      <c r="W14" s="37"/>
      <c r="X14" s="38" t="e">
        <f>VLOOKUP(A14,当月个税预扣预缴统计表!A11:Q29,17,0)</f>
        <v>#N/A</v>
      </c>
      <c r="Y14" s="38"/>
      <c r="Z14" s="37"/>
      <c r="AA14" s="37"/>
      <c r="AB14" s="37"/>
      <c r="AC14" s="38" t="e">
        <f t="shared" si="1"/>
        <v>#N/A</v>
      </c>
      <c r="AD14" s="37"/>
    </row>
    <row r="15" spans="1:30" s="31" customFormat="1" ht="23.3" customHeight="1">
      <c r="A15" s="36" t="s">
        <v>52</v>
      </c>
      <c r="B15" s="37"/>
      <c r="C15" s="37"/>
      <c r="D15" s="36"/>
      <c r="E15" s="37"/>
      <c r="F15" s="37"/>
      <c r="G15" s="37"/>
      <c r="H15" s="37"/>
      <c r="I15" s="37"/>
      <c r="J15" s="37"/>
      <c r="K15" s="37"/>
      <c r="L15" s="37"/>
      <c r="M15" s="37"/>
      <c r="N15" s="37"/>
      <c r="O15" s="37"/>
      <c r="P15" s="37"/>
      <c r="Q15" s="37"/>
      <c r="R15" s="37"/>
      <c r="S15" s="38">
        <f t="shared" si="0"/>
        <v>0</v>
      </c>
      <c r="T15" s="37"/>
      <c r="U15" s="37"/>
      <c r="V15" s="37"/>
      <c r="W15" s="37"/>
      <c r="X15" s="38" t="e">
        <f>VLOOKUP(A15,当月个税预扣预缴统计表!A12:Q30,17,0)</f>
        <v>#N/A</v>
      </c>
      <c r="Y15" s="38"/>
      <c r="Z15" s="37"/>
      <c r="AA15" s="37"/>
      <c r="AB15" s="37"/>
      <c r="AC15" s="38" t="e">
        <f t="shared" si="1"/>
        <v>#N/A</v>
      </c>
      <c r="AD15" s="37"/>
    </row>
    <row r="16" spans="1:30" s="31" customFormat="1" ht="23.3" customHeight="1">
      <c r="A16" s="36" t="s">
        <v>53</v>
      </c>
      <c r="B16" s="37"/>
      <c r="C16" s="37"/>
      <c r="D16" s="36"/>
      <c r="E16" s="37"/>
      <c r="F16" s="37"/>
      <c r="G16" s="37"/>
      <c r="H16" s="37"/>
      <c r="I16" s="37"/>
      <c r="J16" s="37"/>
      <c r="K16" s="37"/>
      <c r="L16" s="37"/>
      <c r="M16" s="37"/>
      <c r="N16" s="37"/>
      <c r="O16" s="37"/>
      <c r="P16" s="37"/>
      <c r="Q16" s="37"/>
      <c r="R16" s="37"/>
      <c r="S16" s="38">
        <f t="shared" si="0"/>
        <v>0</v>
      </c>
      <c r="T16" s="37"/>
      <c r="U16" s="37"/>
      <c r="V16" s="37"/>
      <c r="W16" s="37"/>
      <c r="X16" s="38" t="e">
        <f>VLOOKUP(A16,当月个税预扣预缴统计表!A13:Q31,17,0)</f>
        <v>#N/A</v>
      </c>
      <c r="Y16" s="38"/>
      <c r="Z16" s="37"/>
      <c r="AA16" s="37"/>
      <c r="AB16" s="37"/>
      <c r="AC16" s="38" t="e">
        <f t="shared" si="1"/>
        <v>#N/A</v>
      </c>
      <c r="AD16" s="37"/>
    </row>
    <row r="17" spans="1:30" s="31" customFormat="1" ht="23.3" customHeight="1">
      <c r="A17" s="36" t="s">
        <v>54</v>
      </c>
      <c r="B17" s="37"/>
      <c r="C17" s="37"/>
      <c r="D17" s="36"/>
      <c r="E17" s="37"/>
      <c r="F17" s="37"/>
      <c r="G17" s="37"/>
      <c r="H17" s="37"/>
      <c r="I17" s="37"/>
      <c r="J17" s="37"/>
      <c r="K17" s="37"/>
      <c r="L17" s="37"/>
      <c r="M17" s="37"/>
      <c r="N17" s="37"/>
      <c r="O17" s="37"/>
      <c r="P17" s="37"/>
      <c r="Q17" s="37"/>
      <c r="R17" s="37"/>
      <c r="S17" s="38">
        <f t="shared" si="0"/>
        <v>0</v>
      </c>
      <c r="T17" s="37"/>
      <c r="U17" s="37"/>
      <c r="V17" s="37"/>
      <c r="W17" s="37"/>
      <c r="X17" s="38" t="e">
        <f>VLOOKUP(A17,当月个税预扣预缴统计表!A14:Q32,17,0)</f>
        <v>#N/A</v>
      </c>
      <c r="Y17" s="38"/>
      <c r="Z17" s="37"/>
      <c r="AA17" s="37"/>
      <c r="AB17" s="37"/>
      <c r="AC17" s="38" t="e">
        <f t="shared" si="1"/>
        <v>#N/A</v>
      </c>
      <c r="AD17" s="37"/>
    </row>
    <row r="18" spans="1:30" s="31" customFormat="1" ht="23.3" customHeight="1">
      <c r="A18" s="36" t="s">
        <v>55</v>
      </c>
      <c r="B18" s="37"/>
      <c r="C18" s="37"/>
      <c r="D18" s="36"/>
      <c r="E18" s="37"/>
      <c r="F18" s="37"/>
      <c r="G18" s="37"/>
      <c r="H18" s="37"/>
      <c r="I18" s="37"/>
      <c r="J18" s="37"/>
      <c r="K18" s="37"/>
      <c r="L18" s="37"/>
      <c r="M18" s="37"/>
      <c r="N18" s="37"/>
      <c r="O18" s="37"/>
      <c r="P18" s="37"/>
      <c r="Q18" s="37"/>
      <c r="R18" s="37"/>
      <c r="S18" s="38">
        <f t="shared" si="0"/>
        <v>0</v>
      </c>
      <c r="T18" s="37"/>
      <c r="U18" s="37"/>
      <c r="V18" s="37"/>
      <c r="W18" s="37"/>
      <c r="X18" s="38" t="e">
        <f>VLOOKUP(A18,当月个税预扣预缴统计表!A15:Q33,17,0)</f>
        <v>#N/A</v>
      </c>
      <c r="Y18" s="38"/>
      <c r="Z18" s="37"/>
      <c r="AA18" s="37"/>
      <c r="AB18" s="37"/>
      <c r="AC18" s="38" t="e">
        <f t="shared" si="1"/>
        <v>#N/A</v>
      </c>
      <c r="AD18" s="37"/>
    </row>
    <row r="19" spans="1:30" s="32" customFormat="1" ht="15.75"/>
  </sheetData>
  <mergeCells count="11">
    <mergeCell ref="A1:AD1"/>
    <mergeCell ref="E2:J2"/>
    <mergeCell ref="K2:S2"/>
    <mergeCell ref="T2:Y2"/>
    <mergeCell ref="Z2:AB2"/>
    <mergeCell ref="A2:A3"/>
    <mergeCell ref="B2:B3"/>
    <mergeCell ref="C2:C3"/>
    <mergeCell ref="D2:D3"/>
    <mergeCell ref="AC2:AC3"/>
    <mergeCell ref="AD2:AD3"/>
  </mergeCells>
  <phoneticPr fontId="25" type="noConversion"/>
  <pageMargins left="0.69930555555555596" right="0.69930555555555596" top="0.75" bottom="0.75" header="0.3" footer="0.3"/>
  <pageSetup paperSize="9" orientation="portrait" horizontalDpi="1200" verticalDpi="120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5" tint="0.59999389629810485"/>
  </sheetPr>
  <dimension ref="A1:R20"/>
  <sheetViews>
    <sheetView workbookViewId="0">
      <selection activeCell="S5" sqref="S5"/>
    </sheetView>
  </sheetViews>
  <sheetFormatPr defaultColWidth="9" defaultRowHeight="14.55"/>
  <cols>
    <col min="1" max="1" width="4.6640625" style="24" customWidth="1"/>
    <col min="2" max="2" width="7.44140625" style="24" customWidth="1"/>
    <col min="3" max="3" width="5.77734375" style="24" customWidth="1"/>
    <col min="4" max="4" width="9.44140625" style="24" customWidth="1"/>
    <col min="5" max="5" width="6.88671875" style="24" customWidth="1"/>
    <col min="6" max="7" width="7.77734375" style="24" customWidth="1"/>
    <col min="8" max="8" width="7.44140625" style="24" customWidth="1"/>
    <col min="9" max="9" width="9.33203125" style="24" customWidth="1"/>
    <col min="10" max="10" width="9.44140625" style="24" customWidth="1"/>
    <col min="11" max="11" width="9" style="24" customWidth="1"/>
    <col min="12" max="12" width="11.77734375" style="24" customWidth="1"/>
    <col min="13" max="13" width="7.109375" style="24" customWidth="1"/>
    <col min="14" max="14" width="7.33203125" style="24" customWidth="1"/>
    <col min="15" max="15" width="9.21875" style="24" customWidth="1"/>
    <col min="16" max="16" width="7.77734375" style="24" customWidth="1"/>
    <col min="17" max="17" width="12" style="24" customWidth="1"/>
    <col min="18" max="16384" width="9" style="24"/>
  </cols>
  <sheetData>
    <row r="1" spans="1:18" ht="29.2" customHeight="1">
      <c r="A1" s="46" t="s">
        <v>56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</row>
    <row r="2" spans="1:18" s="22" customFormat="1" ht="24.05" customHeight="1">
      <c r="A2" s="51" t="s">
        <v>1</v>
      </c>
      <c r="B2" s="51" t="s">
        <v>2</v>
      </c>
      <c r="C2" s="51" t="s">
        <v>3</v>
      </c>
      <c r="D2" s="51" t="s">
        <v>4</v>
      </c>
      <c r="E2" s="51" t="s">
        <v>57</v>
      </c>
      <c r="F2" s="51" t="s">
        <v>58</v>
      </c>
      <c r="G2" s="47" t="s">
        <v>59</v>
      </c>
      <c r="H2" s="48"/>
      <c r="I2" s="51" t="s">
        <v>60</v>
      </c>
      <c r="J2" s="51" t="s">
        <v>61</v>
      </c>
      <c r="K2" s="51" t="s">
        <v>62</v>
      </c>
      <c r="L2" s="51" t="s">
        <v>63</v>
      </c>
      <c r="M2" s="51" t="s">
        <v>64</v>
      </c>
      <c r="N2" s="51" t="s">
        <v>65</v>
      </c>
      <c r="O2" s="51" t="s">
        <v>66</v>
      </c>
      <c r="P2" s="51" t="s">
        <v>67</v>
      </c>
      <c r="Q2" s="51" t="s">
        <v>68</v>
      </c>
    </row>
    <row r="3" spans="1:18" s="22" customFormat="1" ht="23.3" customHeight="1">
      <c r="A3" s="52"/>
      <c r="B3" s="52"/>
      <c r="C3" s="52"/>
      <c r="D3" s="52"/>
      <c r="E3" s="52"/>
      <c r="F3" s="52"/>
      <c r="G3" s="25" t="s">
        <v>28</v>
      </c>
      <c r="H3" s="25" t="s">
        <v>29</v>
      </c>
      <c r="I3" s="52"/>
      <c r="J3" s="52"/>
      <c r="K3" s="52"/>
      <c r="L3" s="52"/>
      <c r="M3" s="52"/>
      <c r="N3" s="52"/>
      <c r="O3" s="52"/>
      <c r="P3" s="52"/>
      <c r="Q3" s="52"/>
    </row>
    <row r="4" spans="1:18" s="23" customFormat="1" ht="28.45" customHeight="1">
      <c r="A4" s="26" t="s">
        <v>35</v>
      </c>
      <c r="B4" s="26" t="s">
        <v>36</v>
      </c>
      <c r="C4" s="26" t="s">
        <v>37</v>
      </c>
      <c r="D4" s="26" t="s">
        <v>38</v>
      </c>
      <c r="E4" s="26">
        <f>VLOOKUP(A4,'2019年工资表模板（带公式）'!A2:S18,19,0)</f>
        <v>12600</v>
      </c>
      <c r="F4" s="26">
        <v>0</v>
      </c>
      <c r="G4" s="26">
        <f>VLOOKUP(A4,'2019年工资表模板（带公式）'!A1:AD18,22,0)</f>
        <v>1000</v>
      </c>
      <c r="H4" s="26">
        <f>VLOOKUP(A4,'2019年工资表模板（带公式）'!A1:AD18,23,0)</f>
        <v>200</v>
      </c>
      <c r="I4" s="26">
        <v>5000</v>
      </c>
      <c r="J4" s="26">
        <v>2500</v>
      </c>
      <c r="K4" s="26">
        <v>0</v>
      </c>
      <c r="L4" s="26">
        <f>E4+F4-G4-H4-I4-J4-K4</f>
        <v>3900</v>
      </c>
      <c r="M4" s="28">
        <f>IF(L4&lt;=0,0,IF(L4&lt;=36000,3%,IF(L4&lt;=144000,10%,IF(L4&lt;=300000,20%,IF(L4&lt;=420000,25%,IF(L4&lt;=660000,30%,IF(L4&lt;=960000,35%,45%)))))))</f>
        <v>0.03</v>
      </c>
      <c r="N4" s="26">
        <f>IF(M4&lt;=3%,0,IF(M4=10%,2520,IF(M4=20%,16920,IF(M4=25%,31920,IF(M4=30%,52920,IF(M4=35%,85920,181920))))))</f>
        <v>0</v>
      </c>
      <c r="O4" s="26">
        <f>L4*M4-N4</f>
        <v>117</v>
      </c>
      <c r="P4" s="26">
        <v>0</v>
      </c>
      <c r="Q4" s="26">
        <f>IF((O4-P4)&gt;0,O4-P4,0)</f>
        <v>117</v>
      </c>
    </row>
    <row r="5" spans="1:18" s="23" customFormat="1" ht="28.45" customHeight="1">
      <c r="A5" s="27" t="s">
        <v>39</v>
      </c>
      <c r="B5" s="26" t="s">
        <v>40</v>
      </c>
      <c r="C5" s="26" t="s">
        <v>41</v>
      </c>
      <c r="D5" s="26" t="s">
        <v>42</v>
      </c>
      <c r="E5" s="26">
        <f>VLOOKUP(A5,'2019年工资表模板（带公式）'!A3:S19,19,0)</f>
        <v>24000</v>
      </c>
      <c r="F5" s="26">
        <v>0</v>
      </c>
      <c r="G5" s="26">
        <f>VLOOKUP(A5,'2019年工资表模板（带公式）'!A2:AD19,22,0)</f>
        <v>2000</v>
      </c>
      <c r="H5" s="26">
        <f>VLOOKUP(A5,'2019年工资表模板（带公式）'!A2:AD19,23,0)</f>
        <v>400</v>
      </c>
      <c r="I5" s="26">
        <v>5000</v>
      </c>
      <c r="J5" s="26">
        <v>2500</v>
      </c>
      <c r="K5" s="26">
        <v>0</v>
      </c>
      <c r="L5" s="26">
        <f>E5+F5-G5-H5-I5-J5-K5</f>
        <v>14100</v>
      </c>
      <c r="M5" s="28">
        <f>IF(L5&lt;=0,0,IF(L5&lt;=36000,3%,IF(L5&lt;=144000,10%,IF(L5&lt;=300000,20%,IF(L5&lt;=420000,25%,IF(L5&lt;=660000,30%,IF(L5&lt;=960000,35%,45%)))))))</f>
        <v>0.03</v>
      </c>
      <c r="N5" s="26">
        <f>IF(M5&lt;=3%,0,IF(M5=10%,2520,IF(M5=20%,16920,IF(M5=25%,31920,IF(M5=30%,52920,IF(M5=35%,85920,181920))))))</f>
        <v>0</v>
      </c>
      <c r="O5" s="26">
        <f t="shared" ref="O5" si="0">L5*M5-N5</f>
        <v>423</v>
      </c>
      <c r="P5" s="26">
        <v>0</v>
      </c>
      <c r="Q5" s="26">
        <f t="shared" ref="Q5" si="1">IF((O5-P5)&gt;0,O5-P5,0)</f>
        <v>423</v>
      </c>
    </row>
    <row r="6" spans="1:18" s="23" customFormat="1" ht="28.45" customHeight="1">
      <c r="A6" s="27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8"/>
      <c r="N6" s="26"/>
      <c r="O6" s="26"/>
      <c r="P6" s="26"/>
      <c r="Q6" s="26"/>
    </row>
    <row r="7" spans="1:18" s="23" customFormat="1" ht="28.45" customHeight="1">
      <c r="A7" s="27"/>
      <c r="B7" s="26"/>
      <c r="C7" s="26"/>
      <c r="D7" s="26"/>
      <c r="E7" s="26"/>
      <c r="F7" s="26"/>
      <c r="G7" s="26"/>
      <c r="H7" s="26"/>
      <c r="I7" s="26"/>
      <c r="J7" s="26"/>
      <c r="K7" s="26"/>
      <c r="L7" s="26"/>
      <c r="M7" s="28"/>
      <c r="N7" s="26"/>
      <c r="O7" s="26"/>
      <c r="P7" s="26"/>
      <c r="Q7" s="26"/>
      <c r="R7" s="29" t="s">
        <v>69</v>
      </c>
    </row>
    <row r="8" spans="1:18" s="23" customFormat="1" ht="28.45" customHeight="1">
      <c r="A8" s="27"/>
      <c r="B8" s="26"/>
      <c r="C8" s="26"/>
      <c r="D8" s="26"/>
      <c r="E8" s="26"/>
      <c r="F8" s="26"/>
      <c r="G8" s="26"/>
      <c r="H8" s="26"/>
      <c r="I8" s="26"/>
      <c r="J8" s="26"/>
      <c r="K8" s="26"/>
      <c r="L8" s="26"/>
      <c r="M8" s="28"/>
      <c r="N8" s="26"/>
      <c r="O8" s="26"/>
      <c r="P8" s="26"/>
      <c r="Q8" s="26"/>
    </row>
    <row r="9" spans="1:18" s="23" customFormat="1" ht="28.45" customHeight="1">
      <c r="A9" s="27"/>
      <c r="B9" s="26"/>
      <c r="C9" s="26"/>
      <c r="D9" s="26"/>
      <c r="E9" s="26"/>
      <c r="F9" s="26"/>
      <c r="G9" s="26"/>
      <c r="H9" s="26"/>
      <c r="I9" s="26"/>
      <c r="J9" s="26"/>
      <c r="K9" s="26"/>
      <c r="L9" s="26"/>
      <c r="M9" s="28"/>
      <c r="N9" s="26"/>
      <c r="O9" s="26"/>
      <c r="P9" s="26"/>
      <c r="Q9" s="26"/>
    </row>
    <row r="10" spans="1:18" s="23" customFormat="1" ht="28.45" customHeight="1">
      <c r="A10" s="27"/>
      <c r="B10" s="26"/>
      <c r="C10" s="26"/>
      <c r="D10" s="26"/>
      <c r="E10" s="26"/>
      <c r="F10" s="26"/>
      <c r="G10" s="26"/>
      <c r="H10" s="26"/>
      <c r="I10" s="26"/>
      <c r="J10" s="26"/>
      <c r="K10" s="26"/>
      <c r="L10" s="26"/>
      <c r="M10" s="28"/>
      <c r="N10" s="26"/>
      <c r="O10" s="26"/>
      <c r="P10" s="26"/>
      <c r="Q10" s="26"/>
    </row>
    <row r="11" spans="1:18" s="23" customFormat="1" ht="28.45" customHeight="1">
      <c r="A11" s="27"/>
      <c r="B11" s="26"/>
      <c r="C11" s="26"/>
      <c r="D11" s="26"/>
      <c r="E11" s="26"/>
      <c r="F11" s="26"/>
      <c r="G11" s="26"/>
      <c r="H11" s="26"/>
      <c r="I11" s="26"/>
      <c r="J11" s="26"/>
      <c r="K11" s="26"/>
      <c r="L11" s="26"/>
      <c r="M11" s="28"/>
      <c r="N11" s="26"/>
      <c r="O11" s="26"/>
      <c r="P11" s="26"/>
      <c r="Q11" s="26"/>
    </row>
    <row r="12" spans="1:18" s="23" customFormat="1" ht="28.45" customHeight="1">
      <c r="A12" s="27"/>
      <c r="B12" s="26"/>
      <c r="C12" s="26"/>
      <c r="D12" s="26"/>
      <c r="E12" s="26"/>
      <c r="F12" s="26"/>
      <c r="G12" s="26"/>
      <c r="H12" s="26"/>
      <c r="I12" s="26"/>
      <c r="J12" s="26"/>
      <c r="K12" s="26"/>
      <c r="L12" s="26"/>
      <c r="M12" s="28"/>
      <c r="N12" s="26"/>
      <c r="O12" s="26"/>
      <c r="P12" s="26"/>
      <c r="Q12" s="26"/>
    </row>
    <row r="13" spans="1:18" s="23" customFormat="1" ht="28.45" customHeight="1">
      <c r="A13" s="27"/>
      <c r="B13" s="26"/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8"/>
      <c r="N13" s="26"/>
      <c r="O13" s="26"/>
      <c r="P13" s="26"/>
      <c r="Q13" s="26"/>
    </row>
    <row r="14" spans="1:18" s="23" customFormat="1" ht="28.45" customHeight="1">
      <c r="A14" s="27"/>
      <c r="B14" s="26"/>
      <c r="C14" s="26"/>
      <c r="D14" s="26"/>
      <c r="E14" s="26"/>
      <c r="F14" s="26"/>
      <c r="G14" s="26"/>
      <c r="H14" s="26"/>
      <c r="I14" s="26"/>
      <c r="J14" s="26"/>
      <c r="K14" s="26"/>
      <c r="L14" s="26"/>
      <c r="M14" s="28"/>
      <c r="N14" s="26"/>
      <c r="O14" s="26"/>
      <c r="P14" s="26"/>
      <c r="Q14" s="26"/>
    </row>
    <row r="15" spans="1:18" s="23" customFormat="1" ht="28.45" customHeight="1">
      <c r="A15" s="27"/>
      <c r="B15" s="26"/>
      <c r="C15" s="26"/>
      <c r="D15" s="26"/>
      <c r="E15" s="26"/>
      <c r="F15" s="26"/>
      <c r="G15" s="26"/>
      <c r="H15" s="26"/>
      <c r="I15" s="26"/>
      <c r="J15" s="26"/>
      <c r="K15" s="26"/>
      <c r="L15" s="26"/>
      <c r="M15" s="28"/>
      <c r="N15" s="26"/>
      <c r="O15" s="26"/>
      <c r="P15" s="26"/>
      <c r="Q15" s="26"/>
    </row>
    <row r="16" spans="1:18" s="23" customFormat="1" ht="28.45" customHeight="1">
      <c r="A16" s="27"/>
      <c r="B16" s="26"/>
      <c r="C16" s="26"/>
      <c r="D16" s="26"/>
      <c r="E16" s="26"/>
      <c r="F16" s="26"/>
      <c r="G16" s="26"/>
      <c r="H16" s="26"/>
      <c r="I16" s="26"/>
      <c r="J16" s="26"/>
      <c r="K16" s="26"/>
      <c r="L16" s="26"/>
      <c r="M16" s="28"/>
      <c r="N16" s="26"/>
      <c r="O16" s="26"/>
      <c r="P16" s="26"/>
      <c r="Q16" s="26"/>
    </row>
    <row r="17" spans="1:17" s="23" customFormat="1" ht="28.45" customHeight="1">
      <c r="A17" s="27"/>
      <c r="B17" s="26"/>
      <c r="C17" s="26"/>
      <c r="D17" s="26"/>
      <c r="E17" s="26"/>
      <c r="F17" s="26"/>
      <c r="G17" s="26"/>
      <c r="H17" s="26"/>
      <c r="I17" s="26"/>
      <c r="J17" s="26"/>
      <c r="K17" s="26"/>
      <c r="L17" s="26"/>
      <c r="M17" s="28"/>
      <c r="N17" s="26"/>
      <c r="O17" s="26"/>
      <c r="P17" s="26"/>
      <c r="Q17" s="26"/>
    </row>
    <row r="18" spans="1:17" s="23" customFormat="1" ht="28.45" customHeight="1">
      <c r="A18" s="27"/>
      <c r="B18" s="26"/>
      <c r="C18" s="26"/>
      <c r="D18" s="26"/>
      <c r="E18" s="26"/>
      <c r="F18" s="26"/>
      <c r="G18" s="26"/>
      <c r="H18" s="26"/>
      <c r="I18" s="26"/>
      <c r="J18" s="26"/>
      <c r="K18" s="26"/>
      <c r="L18" s="26"/>
      <c r="M18" s="28"/>
      <c r="N18" s="26"/>
      <c r="O18" s="26"/>
      <c r="P18" s="26"/>
      <c r="Q18" s="26"/>
    </row>
    <row r="19" spans="1:17" s="23" customFormat="1" ht="28.45" customHeight="1">
      <c r="A19" s="27"/>
      <c r="B19" s="26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8"/>
      <c r="N19" s="26"/>
      <c r="O19" s="26"/>
      <c r="P19" s="26"/>
      <c r="Q19" s="26"/>
    </row>
    <row r="20" spans="1:17" ht="32.25" customHeight="1">
      <c r="A20" s="49" t="s">
        <v>70</v>
      </c>
      <c r="B20" s="50"/>
      <c r="C20" s="50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</row>
  </sheetData>
  <mergeCells count="18">
    <mergeCell ref="P2:P3"/>
    <mergeCell ref="Q2:Q3"/>
    <mergeCell ref="A1:Q1"/>
    <mergeCell ref="G2:H2"/>
    <mergeCell ref="A20:Q20"/>
    <mergeCell ref="A2:A3"/>
    <mergeCell ref="B2:B3"/>
    <mergeCell ref="C2:C3"/>
    <mergeCell ref="D2:D3"/>
    <mergeCell ref="E2:E3"/>
    <mergeCell ref="F2:F3"/>
    <mergeCell ref="I2:I3"/>
    <mergeCell ref="J2:J3"/>
    <mergeCell ref="K2:K3"/>
    <mergeCell ref="L2:L3"/>
    <mergeCell ref="M2:M3"/>
    <mergeCell ref="N2:N3"/>
    <mergeCell ref="O2:O3"/>
  </mergeCells>
  <phoneticPr fontId="25" type="noConversion"/>
  <pageMargins left="0.69930555555555596" right="0.69930555555555596" top="0.75" bottom="0.75" header="0.3" footer="0.3"/>
  <legacy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7" tint="0.39994506668294322"/>
  </sheetPr>
  <dimension ref="A1:D30"/>
  <sheetViews>
    <sheetView workbookViewId="0">
      <selection activeCell="F16" sqref="F16"/>
    </sheetView>
  </sheetViews>
  <sheetFormatPr defaultColWidth="9" defaultRowHeight="14.55"/>
  <cols>
    <col min="1" max="1" width="9" style="8"/>
    <col min="2" max="2" width="43.6640625" style="8" customWidth="1"/>
    <col min="3" max="3" width="13.109375" style="8" customWidth="1"/>
    <col min="4" max="4" width="11.77734375" style="8" customWidth="1"/>
    <col min="5" max="16384" width="9" style="8"/>
  </cols>
  <sheetData>
    <row r="1" spans="1:4" ht="22.4">
      <c r="A1" s="53" t="s">
        <v>71</v>
      </c>
      <c r="B1" s="53"/>
      <c r="C1" s="53"/>
      <c r="D1" s="53"/>
    </row>
    <row r="2" spans="1:4" ht="22.55" customHeight="1">
      <c r="A2" s="54" t="s">
        <v>72</v>
      </c>
      <c r="B2" s="54"/>
      <c r="C2" s="54"/>
      <c r="D2" s="54"/>
    </row>
    <row r="3" spans="1:4" ht="31.5">
      <c r="A3" s="9" t="s">
        <v>73</v>
      </c>
      <c r="B3" s="10" t="s">
        <v>63</v>
      </c>
      <c r="C3" s="11" t="s">
        <v>74</v>
      </c>
      <c r="D3" s="11" t="s">
        <v>65</v>
      </c>
    </row>
    <row r="4" spans="1:4" ht="24.85" customHeight="1">
      <c r="A4" s="12">
        <v>1</v>
      </c>
      <c r="B4" s="13" t="s">
        <v>75</v>
      </c>
      <c r="C4" s="13">
        <v>3</v>
      </c>
      <c r="D4" s="13">
        <v>0</v>
      </c>
    </row>
    <row r="5" spans="1:4" ht="24.85" customHeight="1">
      <c r="A5" s="12">
        <v>2</v>
      </c>
      <c r="B5" s="13" t="s">
        <v>76</v>
      </c>
      <c r="C5" s="13">
        <v>10</v>
      </c>
      <c r="D5" s="13">
        <v>2520</v>
      </c>
    </row>
    <row r="6" spans="1:4" ht="24.85" customHeight="1">
      <c r="A6" s="12">
        <v>3</v>
      </c>
      <c r="B6" s="13" t="s">
        <v>77</v>
      </c>
      <c r="C6" s="13">
        <v>20</v>
      </c>
      <c r="D6" s="13">
        <v>16920</v>
      </c>
    </row>
    <row r="7" spans="1:4" ht="24.85" customHeight="1">
      <c r="A7" s="12">
        <v>4</v>
      </c>
      <c r="B7" s="13" t="s">
        <v>78</v>
      </c>
      <c r="C7" s="13">
        <v>25</v>
      </c>
      <c r="D7" s="13">
        <v>31920</v>
      </c>
    </row>
    <row r="8" spans="1:4" ht="24.85" customHeight="1">
      <c r="A8" s="12">
        <v>5</v>
      </c>
      <c r="B8" s="13" t="s">
        <v>79</v>
      </c>
      <c r="C8" s="13">
        <v>30</v>
      </c>
      <c r="D8" s="13">
        <v>52920</v>
      </c>
    </row>
    <row r="9" spans="1:4" ht="24.85" customHeight="1">
      <c r="A9" s="12">
        <v>6</v>
      </c>
      <c r="B9" s="13" t="s">
        <v>80</v>
      </c>
      <c r="C9" s="13">
        <v>35</v>
      </c>
      <c r="D9" s="13">
        <v>85920</v>
      </c>
    </row>
    <row r="10" spans="1:4" ht="24.85" customHeight="1">
      <c r="A10" s="12">
        <v>7</v>
      </c>
      <c r="B10" s="13" t="s">
        <v>81</v>
      </c>
      <c r="C10" s="13">
        <v>45</v>
      </c>
      <c r="D10" s="13">
        <v>181920</v>
      </c>
    </row>
    <row r="13" spans="1:4" ht="22.4">
      <c r="A13" s="53" t="s">
        <v>82</v>
      </c>
      <c r="B13" s="53"/>
      <c r="C13" s="53"/>
      <c r="D13" s="53"/>
    </row>
    <row r="14" spans="1:4" ht="28.45" customHeight="1">
      <c r="A14" s="55" t="s">
        <v>83</v>
      </c>
      <c r="B14" s="55"/>
      <c r="C14" s="55"/>
      <c r="D14" s="55"/>
    </row>
    <row r="15" spans="1:4" ht="24.85" customHeight="1">
      <c r="A15" s="14" t="s">
        <v>73</v>
      </c>
      <c r="B15" s="15" t="s">
        <v>84</v>
      </c>
      <c r="C15" s="15" t="s">
        <v>74</v>
      </c>
      <c r="D15" s="15" t="s">
        <v>65</v>
      </c>
    </row>
    <row r="16" spans="1:4" ht="24.85" customHeight="1">
      <c r="A16" s="16">
        <v>1</v>
      </c>
      <c r="B16" s="17" t="s">
        <v>85</v>
      </c>
      <c r="C16" s="17">
        <v>20</v>
      </c>
      <c r="D16" s="17">
        <v>0</v>
      </c>
    </row>
    <row r="17" spans="1:4" ht="24.85" customHeight="1">
      <c r="A17" s="16">
        <v>2</v>
      </c>
      <c r="B17" s="17" t="s">
        <v>86</v>
      </c>
      <c r="C17" s="17">
        <v>30</v>
      </c>
      <c r="D17" s="17">
        <v>2000</v>
      </c>
    </row>
    <row r="18" spans="1:4" ht="24.85" customHeight="1">
      <c r="A18" s="16">
        <v>3</v>
      </c>
      <c r="B18" s="17" t="s">
        <v>87</v>
      </c>
      <c r="C18" s="17">
        <v>40</v>
      </c>
      <c r="D18" s="17">
        <v>7000</v>
      </c>
    </row>
    <row r="21" spans="1:4" ht="22.4">
      <c r="A21" s="53" t="s">
        <v>88</v>
      </c>
      <c r="B21" s="53"/>
      <c r="C21" s="53"/>
      <c r="D21" s="53"/>
    </row>
    <row r="22" spans="1:4" ht="24.05" customHeight="1">
      <c r="A22" s="56" t="s">
        <v>89</v>
      </c>
      <c r="B22" s="56"/>
      <c r="C22" s="56"/>
      <c r="D22" s="56"/>
    </row>
    <row r="23" spans="1:4" ht="24.05" customHeight="1">
      <c r="A23" s="18" t="s">
        <v>73</v>
      </c>
      <c r="B23" s="19" t="s">
        <v>90</v>
      </c>
      <c r="C23" s="19" t="s">
        <v>91</v>
      </c>
      <c r="D23" s="19" t="s">
        <v>65</v>
      </c>
    </row>
    <row r="24" spans="1:4" ht="24.05" customHeight="1">
      <c r="A24" s="20">
        <v>1</v>
      </c>
      <c r="B24" s="21" t="s">
        <v>92</v>
      </c>
      <c r="C24" s="21">
        <v>3</v>
      </c>
      <c r="D24" s="21">
        <v>0</v>
      </c>
    </row>
    <row r="25" spans="1:4" ht="24.05" customHeight="1">
      <c r="A25" s="20">
        <v>2</v>
      </c>
      <c r="B25" s="21" t="s">
        <v>93</v>
      </c>
      <c r="C25" s="21">
        <v>10</v>
      </c>
      <c r="D25" s="21">
        <v>210</v>
      </c>
    </row>
    <row r="26" spans="1:4" ht="24.05" customHeight="1">
      <c r="A26" s="20">
        <v>3</v>
      </c>
      <c r="B26" s="21" t="s">
        <v>94</v>
      </c>
      <c r="C26" s="21">
        <v>20</v>
      </c>
      <c r="D26" s="21">
        <v>1410</v>
      </c>
    </row>
    <row r="27" spans="1:4" ht="24.05" customHeight="1">
      <c r="A27" s="20">
        <v>4</v>
      </c>
      <c r="B27" s="21" t="s">
        <v>95</v>
      </c>
      <c r="C27" s="21">
        <v>25</v>
      </c>
      <c r="D27" s="21">
        <v>2660</v>
      </c>
    </row>
    <row r="28" spans="1:4" ht="24.05" customHeight="1">
      <c r="A28" s="20">
        <v>5</v>
      </c>
      <c r="B28" s="21" t="s">
        <v>96</v>
      </c>
      <c r="C28" s="21">
        <v>30</v>
      </c>
      <c r="D28" s="21">
        <v>4410</v>
      </c>
    </row>
    <row r="29" spans="1:4" ht="24.05" customHeight="1">
      <c r="A29" s="20">
        <v>6</v>
      </c>
      <c r="B29" s="21" t="s">
        <v>97</v>
      </c>
      <c r="C29" s="21">
        <v>35</v>
      </c>
      <c r="D29" s="21">
        <v>7160</v>
      </c>
    </row>
    <row r="30" spans="1:4" ht="24.05" customHeight="1">
      <c r="A30" s="20">
        <v>7</v>
      </c>
      <c r="B30" s="21" t="s">
        <v>98</v>
      </c>
      <c r="C30" s="21">
        <v>45</v>
      </c>
      <c r="D30" s="21">
        <v>15160</v>
      </c>
    </row>
  </sheetData>
  <mergeCells count="6">
    <mergeCell ref="A22:D22"/>
    <mergeCell ref="A1:D1"/>
    <mergeCell ref="A2:D2"/>
    <mergeCell ref="A13:D13"/>
    <mergeCell ref="A14:D14"/>
    <mergeCell ref="A21:D21"/>
  </mergeCells>
  <phoneticPr fontId="25" type="noConversion"/>
  <pageMargins left="0.69930555555555596" right="0.69930555555555596" top="0.75" bottom="0.75" header="0.3" footer="0.3"/>
  <pageSetup paperSize="9" orientation="portrait" horizontalDpi="1200" verticalDpi="120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IW186"/>
  <sheetViews>
    <sheetView showGridLines="0" workbookViewId="0"/>
  </sheetViews>
  <sheetFormatPr defaultColWidth="9" defaultRowHeight="15.75"/>
  <cols>
    <col min="1" max="1" width="12.77734375" style="2" customWidth="1"/>
    <col min="2" max="257" width="9" style="2" customWidth="1"/>
    <col min="258" max="16384" width="9" style="3"/>
  </cols>
  <sheetData>
    <row r="1" spans="1:9" s="1" customFormat="1" ht="24.85" customHeight="1">
      <c r="A1" s="4" t="s">
        <v>99</v>
      </c>
      <c r="B1" s="5"/>
      <c r="C1" s="6"/>
      <c r="D1" s="6"/>
      <c r="E1" s="6"/>
      <c r="F1" s="6"/>
      <c r="G1" s="6"/>
      <c r="H1" s="6"/>
      <c r="I1" s="6"/>
    </row>
    <row r="2" spans="1:9" ht="20.6">
      <c r="A2" s="7" t="s">
        <v>100</v>
      </c>
      <c r="B2" s="57" t="s">
        <v>101</v>
      </c>
      <c r="C2" s="58"/>
      <c r="D2" s="58"/>
      <c r="E2" s="58"/>
      <c r="F2" s="58"/>
      <c r="G2" s="58"/>
      <c r="H2" s="58"/>
      <c r="I2" s="58"/>
    </row>
    <row r="186" spans="1:9" ht="20.6">
      <c r="A186" s="7" t="s">
        <v>100</v>
      </c>
      <c r="B186" s="57" t="s">
        <v>101</v>
      </c>
      <c r="C186" s="58"/>
      <c r="D186" s="58"/>
      <c r="E186" s="58"/>
      <c r="F186" s="58"/>
      <c r="G186" s="58"/>
      <c r="H186" s="58"/>
      <c r="I186" s="58"/>
    </row>
  </sheetData>
  <mergeCells count="2">
    <mergeCell ref="B2:I2"/>
    <mergeCell ref="B186:I186"/>
  </mergeCells>
  <phoneticPr fontId="25" type="noConversion"/>
  <hyperlinks>
    <hyperlink ref="B2" r:id="rId1" xr:uid="{00000000-0004-0000-0300-000000000000}"/>
    <hyperlink ref="B186" r:id="rId2" xr:uid="{00000000-0004-0000-0300-000001000000}"/>
  </hyperlinks>
  <pageMargins left="0.75" right="0.75" top="1" bottom="1" header="0.5" footer="0.5"/>
  <pageSetup paperSize="9" orientation="portrait" horizontalDpi="0" verticalDpi="0" r:id="rId3"/>
  <drawing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4</vt:i4>
      </vt:variant>
    </vt:vector>
  </HeadingPairs>
  <TitlesOfParts>
    <vt:vector size="4" baseType="lpstr">
      <vt:lpstr>2019年工资表模板（带公式）</vt:lpstr>
      <vt:lpstr>当月个税预扣预缴统计表</vt:lpstr>
      <vt:lpstr>个税预扣税率表</vt:lpstr>
      <vt:lpstr>制作工资条发放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Grace</cp:lastModifiedBy>
  <dcterms:created xsi:type="dcterms:W3CDTF">2006-09-16T00:00:00Z</dcterms:created>
  <dcterms:modified xsi:type="dcterms:W3CDTF">2019-09-27T06:05:20Z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RubyTemplateID" linkTarget="0">
    <vt:lpwstr>1</vt:lpwstr>
  </property>
  <property fmtid="{D5CDD505-2E9C-101B-9397-08002B2CF9AE}" pid="3" name="KSOProductBuildVer">
    <vt:lpwstr>2052-10.1.0.7671</vt:lpwstr>
  </property>
</Properties>
</file>